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4 STAVBY\2024 NELLPROJEKT\24.04.25 Plochy ZŠ TGM Otrokovice\VÝSTUP 4 nové plochy\"/>
    </mc:Choice>
  </mc:AlternateContent>
  <xr:revisionPtr revIDLastSave="0" documentId="8_{3C31C683-7E5E-495D-885A-8B1CC7A9475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00 1 Pol" sheetId="12" r:id="rId4"/>
    <sheet name="SO.101 1 Pol" sheetId="13" r:id="rId5"/>
    <sheet name="SO.101 2 Pol" sheetId="14" r:id="rId6"/>
    <sheet name="SO.101 3 Pol" sheetId="15" r:id="rId7"/>
    <sheet name="SO.800 1 Pol" sheetId="16" r:id="rId8"/>
  </sheets>
  <externalReferences>
    <externalReference r:id="rId9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'SO.000 1 Pol'!$1:$7</definedName>
    <definedName name="_xlnm.Print_Titles" localSheetId="4">'SO.101 1 Pol'!$1:$7</definedName>
    <definedName name="_xlnm.Print_Titles" localSheetId="5">'SO.101 2 Pol'!$1:$7</definedName>
    <definedName name="_xlnm.Print_Titles" localSheetId="6">'SO.101 3 Pol'!$1:$7</definedName>
    <definedName name="_xlnm.Print_Titles" localSheetId="7">'SO.800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'SO.000 1 Pol'!$A$1:$Y$52</definedName>
    <definedName name="_xlnm.Print_Area" localSheetId="4">'SO.101 1 Pol'!$A$1:$Y$135</definedName>
    <definedName name="_xlnm.Print_Area" localSheetId="5">'SO.101 2 Pol'!$A$1:$Y$126</definedName>
    <definedName name="_xlnm.Print_Area" localSheetId="6">'SO.101 3 Pol'!$A$1:$Y$38</definedName>
    <definedName name="_xlnm.Print_Area" localSheetId="7">'SO.800 1 Pol'!$A$1:$Y$21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1" i="16"/>
  <c r="G8" i="16"/>
  <c r="G9" i="16"/>
  <c r="M9" i="16" s="1"/>
  <c r="M8" i="16" s="1"/>
  <c r="I9" i="16"/>
  <c r="I8" i="16" s="1"/>
  <c r="K9" i="16"/>
  <c r="K8" i="16" s="1"/>
  <c r="O9" i="16"/>
  <c r="O8" i="16" s="1"/>
  <c r="Q9" i="16"/>
  <c r="Q8" i="16" s="1"/>
  <c r="V9" i="16"/>
  <c r="V8" i="16" s="1"/>
  <c r="AE11" i="16"/>
  <c r="AF11" i="16"/>
  <c r="G28" i="15"/>
  <c r="G8" i="15"/>
  <c r="G9" i="15"/>
  <c r="M9" i="15" s="1"/>
  <c r="I9" i="15"/>
  <c r="I8" i="15" s="1"/>
  <c r="K9" i="15"/>
  <c r="K8" i="15" s="1"/>
  <c r="O9" i="15"/>
  <c r="O8" i="15" s="1"/>
  <c r="Q9" i="15"/>
  <c r="Q8" i="15" s="1"/>
  <c r="V9" i="15"/>
  <c r="V8" i="15" s="1"/>
  <c r="G11" i="15"/>
  <c r="M11" i="15" s="1"/>
  <c r="I11" i="15"/>
  <c r="K11" i="15"/>
  <c r="O11" i="15"/>
  <c r="Q11" i="15"/>
  <c r="V11" i="15"/>
  <c r="G13" i="15"/>
  <c r="I13" i="15"/>
  <c r="K13" i="15"/>
  <c r="M13" i="15"/>
  <c r="O13" i="15"/>
  <c r="Q13" i="15"/>
  <c r="V13" i="15"/>
  <c r="G15" i="15"/>
  <c r="I15" i="15"/>
  <c r="K15" i="15"/>
  <c r="M15" i="15"/>
  <c r="O15" i="15"/>
  <c r="Q15" i="15"/>
  <c r="V15" i="15"/>
  <c r="G17" i="15"/>
  <c r="M17" i="15" s="1"/>
  <c r="I17" i="15"/>
  <c r="K17" i="15"/>
  <c r="O17" i="15"/>
  <c r="Q17" i="15"/>
  <c r="V17" i="15"/>
  <c r="V19" i="15"/>
  <c r="G20" i="15"/>
  <c r="I20" i="15"/>
  <c r="I19" i="15" s="1"/>
  <c r="K20" i="15"/>
  <c r="K19" i="15" s="1"/>
  <c r="M20" i="15"/>
  <c r="O20" i="15"/>
  <c r="O19" i="15" s="1"/>
  <c r="Q20" i="15"/>
  <c r="V20" i="15"/>
  <c r="G21" i="15"/>
  <c r="G19" i="15" s="1"/>
  <c r="I21" i="15"/>
  <c r="K21" i="15"/>
  <c r="O21" i="15"/>
  <c r="Q21" i="15"/>
  <c r="V21" i="15"/>
  <c r="G22" i="15"/>
  <c r="I22" i="15"/>
  <c r="K22" i="15"/>
  <c r="M22" i="15"/>
  <c r="O22" i="15"/>
  <c r="Q22" i="15"/>
  <c r="Q19" i="15" s="1"/>
  <c r="V22" i="15"/>
  <c r="G25" i="15"/>
  <c r="K25" i="15"/>
  <c r="O25" i="15"/>
  <c r="G26" i="15"/>
  <c r="I26" i="15"/>
  <c r="I25" i="15" s="1"/>
  <c r="K26" i="15"/>
  <c r="M26" i="15"/>
  <c r="M25" i="15" s="1"/>
  <c r="O26" i="15"/>
  <c r="Q26" i="15"/>
  <c r="Q25" i="15" s="1"/>
  <c r="V26" i="15"/>
  <c r="V25" i="15" s="1"/>
  <c r="AE28" i="15"/>
  <c r="G116" i="14"/>
  <c r="BA82" i="14"/>
  <c r="BA81" i="14"/>
  <c r="BA75" i="14"/>
  <c r="BA74" i="14"/>
  <c r="G8" i="14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M12" i="14" s="1"/>
  <c r="I12" i="14"/>
  <c r="K12" i="14"/>
  <c r="O12" i="14"/>
  <c r="Q12" i="14"/>
  <c r="V12" i="14"/>
  <c r="G15" i="14"/>
  <c r="M15" i="14" s="1"/>
  <c r="I15" i="14"/>
  <c r="I14" i="14" s="1"/>
  <c r="K15" i="14"/>
  <c r="K14" i="14" s="1"/>
  <c r="O15" i="14"/>
  <c r="O14" i="14" s="1"/>
  <c r="Q15" i="14"/>
  <c r="V15" i="14"/>
  <c r="V14" i="14" s="1"/>
  <c r="G17" i="14"/>
  <c r="M17" i="14" s="1"/>
  <c r="I17" i="14"/>
  <c r="K17" i="14"/>
  <c r="O17" i="14"/>
  <c r="Q17" i="14"/>
  <c r="V17" i="14"/>
  <c r="G21" i="14"/>
  <c r="G14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6" i="14"/>
  <c r="I26" i="14"/>
  <c r="K26" i="14"/>
  <c r="M26" i="14"/>
  <c r="O26" i="14"/>
  <c r="Q26" i="14"/>
  <c r="V26" i="14"/>
  <c r="G28" i="14"/>
  <c r="I28" i="14"/>
  <c r="K28" i="14"/>
  <c r="M28" i="14"/>
  <c r="O28" i="14"/>
  <c r="Q28" i="14"/>
  <c r="V28" i="14"/>
  <c r="G30" i="14"/>
  <c r="M30" i="14" s="1"/>
  <c r="I30" i="14"/>
  <c r="K30" i="14"/>
  <c r="O30" i="14"/>
  <c r="Q30" i="14"/>
  <c r="V30" i="14"/>
  <c r="G32" i="14"/>
  <c r="M32" i="14" s="1"/>
  <c r="I32" i="14"/>
  <c r="K32" i="14"/>
  <c r="O32" i="14"/>
  <c r="Q32" i="14"/>
  <c r="Q14" i="14" s="1"/>
  <c r="V32" i="14"/>
  <c r="G35" i="14"/>
  <c r="M35" i="14" s="1"/>
  <c r="I35" i="14"/>
  <c r="K35" i="14"/>
  <c r="K34" i="14" s="1"/>
  <c r="O35" i="14"/>
  <c r="O34" i="14" s="1"/>
  <c r="Q35" i="14"/>
  <c r="Q34" i="14" s="1"/>
  <c r="V35" i="14"/>
  <c r="G37" i="14"/>
  <c r="G34" i="14" s="1"/>
  <c r="I37" i="14"/>
  <c r="K37" i="14"/>
  <c r="O37" i="14"/>
  <c r="Q37" i="14"/>
  <c r="V37" i="14"/>
  <c r="G39" i="14"/>
  <c r="I39" i="14"/>
  <c r="I34" i="14" s="1"/>
  <c r="K39" i="14"/>
  <c r="M39" i="14"/>
  <c r="O39" i="14"/>
  <c r="Q39" i="14"/>
  <c r="V39" i="14"/>
  <c r="G41" i="14"/>
  <c r="I41" i="14"/>
  <c r="K41" i="14"/>
  <c r="M41" i="14"/>
  <c r="O41" i="14"/>
  <c r="Q41" i="14"/>
  <c r="V41" i="14"/>
  <c r="G43" i="14"/>
  <c r="I43" i="14"/>
  <c r="K43" i="14"/>
  <c r="M43" i="14"/>
  <c r="O43" i="14"/>
  <c r="Q43" i="14"/>
  <c r="V43" i="14"/>
  <c r="G45" i="14"/>
  <c r="M45" i="14" s="1"/>
  <c r="I45" i="14"/>
  <c r="K45" i="14"/>
  <c r="O45" i="14"/>
  <c r="Q45" i="14"/>
  <c r="V45" i="14"/>
  <c r="G47" i="14"/>
  <c r="M47" i="14" s="1"/>
  <c r="I47" i="14"/>
  <c r="K47" i="14"/>
  <c r="O47" i="14"/>
  <c r="Q47" i="14"/>
  <c r="V47" i="14"/>
  <c r="G49" i="14"/>
  <c r="M49" i="14" s="1"/>
  <c r="I49" i="14"/>
  <c r="K49" i="14"/>
  <c r="O49" i="14"/>
  <c r="Q49" i="14"/>
  <c r="V49" i="14"/>
  <c r="V34" i="14" s="1"/>
  <c r="G51" i="14"/>
  <c r="M51" i="14" s="1"/>
  <c r="I51" i="14"/>
  <c r="K51" i="14"/>
  <c r="O51" i="14"/>
  <c r="Q51" i="14"/>
  <c r="V51" i="14"/>
  <c r="G53" i="14"/>
  <c r="M53" i="14" s="1"/>
  <c r="I53" i="14"/>
  <c r="K53" i="14"/>
  <c r="O53" i="14"/>
  <c r="Q53" i="14"/>
  <c r="V53" i="14"/>
  <c r="G55" i="14"/>
  <c r="I55" i="14"/>
  <c r="K55" i="14"/>
  <c r="M55" i="14"/>
  <c r="O55" i="14"/>
  <c r="Q55" i="14"/>
  <c r="V55" i="14"/>
  <c r="G57" i="14"/>
  <c r="I57" i="14"/>
  <c r="K57" i="14"/>
  <c r="M57" i="14"/>
  <c r="O57" i="14"/>
  <c r="Q57" i="14"/>
  <c r="V57" i="14"/>
  <c r="G59" i="14"/>
  <c r="I59" i="14"/>
  <c r="K59" i="14"/>
  <c r="M59" i="14"/>
  <c r="O59" i="14"/>
  <c r="Q59" i="14"/>
  <c r="V59" i="14"/>
  <c r="O61" i="14"/>
  <c r="G62" i="14"/>
  <c r="G61" i="14" s="1"/>
  <c r="I62" i="14"/>
  <c r="I61" i="14" s="1"/>
  <c r="K62" i="14"/>
  <c r="K61" i="14" s="1"/>
  <c r="O62" i="14"/>
  <c r="Q62" i="14"/>
  <c r="Q61" i="14" s="1"/>
  <c r="V62" i="14"/>
  <c r="G65" i="14"/>
  <c r="M65" i="14" s="1"/>
  <c r="I65" i="14"/>
  <c r="K65" i="14"/>
  <c r="O65" i="14"/>
  <c r="Q65" i="14"/>
  <c r="V65" i="14"/>
  <c r="V61" i="14" s="1"/>
  <c r="G67" i="14"/>
  <c r="I67" i="14"/>
  <c r="K67" i="14"/>
  <c r="M67" i="14"/>
  <c r="O67" i="14"/>
  <c r="Q67" i="14"/>
  <c r="V67" i="14"/>
  <c r="G70" i="14"/>
  <c r="AF116" i="14" s="1"/>
  <c r="I70" i="14"/>
  <c r="K70" i="14"/>
  <c r="O70" i="14"/>
  <c r="Q70" i="14"/>
  <c r="V70" i="14"/>
  <c r="G72" i="14"/>
  <c r="I72" i="14"/>
  <c r="K72" i="14"/>
  <c r="M72" i="14"/>
  <c r="O72" i="14"/>
  <c r="Q72" i="14"/>
  <c r="V72" i="14"/>
  <c r="G79" i="14"/>
  <c r="M79" i="14" s="1"/>
  <c r="I79" i="14"/>
  <c r="K79" i="14"/>
  <c r="O79" i="14"/>
  <c r="Q79" i="14"/>
  <c r="V79" i="14"/>
  <c r="G86" i="14"/>
  <c r="I86" i="14"/>
  <c r="K86" i="14"/>
  <c r="M86" i="14"/>
  <c r="O86" i="14"/>
  <c r="Q86" i="14"/>
  <c r="V86" i="14"/>
  <c r="O89" i="14"/>
  <c r="G90" i="14"/>
  <c r="G89" i="14" s="1"/>
  <c r="I90" i="14"/>
  <c r="I89" i="14" s="1"/>
  <c r="K90" i="14"/>
  <c r="K89" i="14" s="1"/>
  <c r="O90" i="14"/>
  <c r="Q90" i="14"/>
  <c r="Q89" i="14" s="1"/>
  <c r="V90" i="14"/>
  <c r="G92" i="14"/>
  <c r="M92" i="14" s="1"/>
  <c r="I92" i="14"/>
  <c r="K92" i="14"/>
  <c r="O92" i="14"/>
  <c r="Q92" i="14"/>
  <c r="V92" i="14"/>
  <c r="V89" i="14" s="1"/>
  <c r="K95" i="14"/>
  <c r="G96" i="14"/>
  <c r="G95" i="14" s="1"/>
  <c r="I96" i="14"/>
  <c r="I95" i="14" s="1"/>
  <c r="K96" i="14"/>
  <c r="O96" i="14"/>
  <c r="O95" i="14" s="1"/>
  <c r="Q96" i="14"/>
  <c r="Q95" i="14" s="1"/>
  <c r="V96" i="14"/>
  <c r="V95" i="14" s="1"/>
  <c r="G97" i="14"/>
  <c r="I97" i="14"/>
  <c r="O97" i="14"/>
  <c r="G98" i="14"/>
  <c r="I98" i="14"/>
  <c r="K98" i="14"/>
  <c r="K97" i="14" s="1"/>
  <c r="M98" i="14"/>
  <c r="M97" i="14" s="1"/>
  <c r="O98" i="14"/>
  <c r="Q98" i="14"/>
  <c r="Q97" i="14" s="1"/>
  <c r="V98" i="14"/>
  <c r="V97" i="14" s="1"/>
  <c r="G100" i="14"/>
  <c r="I100" i="14"/>
  <c r="K100" i="14"/>
  <c r="M100" i="14"/>
  <c r="O100" i="14"/>
  <c r="Q100" i="14"/>
  <c r="V100" i="14"/>
  <c r="O101" i="14"/>
  <c r="G102" i="14"/>
  <c r="G101" i="14" s="1"/>
  <c r="I102" i="14"/>
  <c r="I101" i="14" s="1"/>
  <c r="K102" i="14"/>
  <c r="O102" i="14"/>
  <c r="Q102" i="14"/>
  <c r="Q101" i="14" s="1"/>
  <c r="V102" i="14"/>
  <c r="V101" i="14" s="1"/>
  <c r="G104" i="14"/>
  <c r="M104" i="14" s="1"/>
  <c r="I104" i="14"/>
  <c r="K104" i="14"/>
  <c r="K101" i="14" s="1"/>
  <c r="O104" i="14"/>
  <c r="Q104" i="14"/>
  <c r="V104" i="14"/>
  <c r="G108" i="14"/>
  <c r="I108" i="14"/>
  <c r="K108" i="14"/>
  <c r="M108" i="14"/>
  <c r="O108" i="14"/>
  <c r="Q108" i="14"/>
  <c r="V108" i="14"/>
  <c r="G110" i="14"/>
  <c r="M110" i="14" s="1"/>
  <c r="I110" i="14"/>
  <c r="K110" i="14"/>
  <c r="O110" i="14"/>
  <c r="Q110" i="14"/>
  <c r="V110" i="14"/>
  <c r="G111" i="14"/>
  <c r="I111" i="14"/>
  <c r="K111" i="14"/>
  <c r="M111" i="14"/>
  <c r="O111" i="14"/>
  <c r="Q111" i="14"/>
  <c r="V111" i="14"/>
  <c r="G112" i="14"/>
  <c r="I112" i="14"/>
  <c r="K112" i="14"/>
  <c r="M112" i="14"/>
  <c r="O112" i="14"/>
  <c r="Q112" i="14"/>
  <c r="V112" i="14"/>
  <c r="G114" i="14"/>
  <c r="I114" i="14"/>
  <c r="K114" i="14"/>
  <c r="M114" i="14"/>
  <c r="O114" i="14"/>
  <c r="Q114" i="14"/>
  <c r="V114" i="14"/>
  <c r="AE116" i="14"/>
  <c r="G125" i="13"/>
  <c r="BA109" i="13"/>
  <c r="BA107" i="13"/>
  <c r="BA88" i="13"/>
  <c r="BA87" i="13"/>
  <c r="BA81" i="13"/>
  <c r="BA80" i="13"/>
  <c r="G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3" i="13"/>
  <c r="M13" i="13" s="1"/>
  <c r="I13" i="13"/>
  <c r="I12" i="13" s="1"/>
  <c r="K13" i="13"/>
  <c r="K12" i="13" s="1"/>
  <c r="O13" i="13"/>
  <c r="Q13" i="13"/>
  <c r="Q12" i="13" s="1"/>
  <c r="V13" i="13"/>
  <c r="V12" i="13" s="1"/>
  <c r="G15" i="13"/>
  <c r="I15" i="13"/>
  <c r="K15" i="13"/>
  <c r="M15" i="13"/>
  <c r="O15" i="13"/>
  <c r="Q15" i="13"/>
  <c r="V15" i="13"/>
  <c r="G19" i="13"/>
  <c r="I19" i="13"/>
  <c r="K19" i="13"/>
  <c r="M19" i="13"/>
  <c r="O19" i="13"/>
  <c r="Q19" i="13"/>
  <c r="V19" i="13"/>
  <c r="G21" i="13"/>
  <c r="M21" i="13" s="1"/>
  <c r="I21" i="13"/>
  <c r="K21" i="13"/>
  <c r="O21" i="13"/>
  <c r="O12" i="13" s="1"/>
  <c r="Q21" i="13"/>
  <c r="V21" i="13"/>
  <c r="G24" i="13"/>
  <c r="M24" i="13" s="1"/>
  <c r="I24" i="13"/>
  <c r="K24" i="13"/>
  <c r="O24" i="13"/>
  <c r="Q24" i="13"/>
  <c r="V24" i="13"/>
  <c r="G26" i="13"/>
  <c r="I26" i="13"/>
  <c r="K26" i="13"/>
  <c r="M26" i="13"/>
  <c r="O26" i="13"/>
  <c r="Q26" i="13"/>
  <c r="V26" i="13"/>
  <c r="G28" i="13"/>
  <c r="I28" i="13"/>
  <c r="K28" i="13"/>
  <c r="M28" i="13"/>
  <c r="O28" i="13"/>
  <c r="Q28" i="13"/>
  <c r="V28" i="13"/>
  <c r="G30" i="13"/>
  <c r="M30" i="13" s="1"/>
  <c r="I30" i="13"/>
  <c r="K30" i="13"/>
  <c r="O30" i="13"/>
  <c r="Q30" i="13"/>
  <c r="V30" i="13"/>
  <c r="G33" i="13"/>
  <c r="M33" i="13" s="1"/>
  <c r="I33" i="13"/>
  <c r="K33" i="13"/>
  <c r="K32" i="13" s="1"/>
  <c r="O33" i="13"/>
  <c r="O32" i="13" s="1"/>
  <c r="Q33" i="13"/>
  <c r="V33" i="13"/>
  <c r="V32" i="13" s="1"/>
  <c r="G35" i="13"/>
  <c r="I35" i="13"/>
  <c r="K35" i="13"/>
  <c r="M35" i="13"/>
  <c r="O35" i="13"/>
  <c r="Q35" i="13"/>
  <c r="V35" i="13"/>
  <c r="G37" i="13"/>
  <c r="G32" i="13" s="1"/>
  <c r="I37" i="13"/>
  <c r="K37" i="13"/>
  <c r="O37" i="13"/>
  <c r="Q37" i="13"/>
  <c r="V37" i="13"/>
  <c r="G39" i="13"/>
  <c r="M39" i="13" s="1"/>
  <c r="I39" i="13"/>
  <c r="I32" i="13" s="1"/>
  <c r="K39" i="13"/>
  <c r="O39" i="13"/>
  <c r="Q39" i="13"/>
  <c r="Q32" i="13" s="1"/>
  <c r="V39" i="13"/>
  <c r="G41" i="13"/>
  <c r="I41" i="13"/>
  <c r="K41" i="13"/>
  <c r="M41" i="13"/>
  <c r="O41" i="13"/>
  <c r="Q41" i="13"/>
  <c r="V41" i="13"/>
  <c r="G43" i="13"/>
  <c r="I43" i="13"/>
  <c r="K43" i="13"/>
  <c r="M43" i="13"/>
  <c r="O43" i="13"/>
  <c r="Q43" i="13"/>
  <c r="V43" i="13"/>
  <c r="G45" i="13"/>
  <c r="M45" i="13" s="1"/>
  <c r="I45" i="13"/>
  <c r="K45" i="13"/>
  <c r="O45" i="13"/>
  <c r="Q45" i="13"/>
  <c r="V45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51" i="13"/>
  <c r="I51" i="13"/>
  <c r="K51" i="13"/>
  <c r="M51" i="13"/>
  <c r="O51" i="13"/>
  <c r="Q51" i="13"/>
  <c r="V51" i="13"/>
  <c r="G53" i="13"/>
  <c r="M53" i="13" s="1"/>
  <c r="I53" i="13"/>
  <c r="K53" i="13"/>
  <c r="O53" i="13"/>
  <c r="Q53" i="13"/>
  <c r="V53" i="13"/>
  <c r="G55" i="13"/>
  <c r="M55" i="13" s="1"/>
  <c r="I55" i="13"/>
  <c r="K55" i="13"/>
  <c r="O55" i="13"/>
  <c r="Q55" i="13"/>
  <c r="V55" i="13"/>
  <c r="G57" i="13"/>
  <c r="I57" i="13"/>
  <c r="K57" i="13"/>
  <c r="M57" i="13"/>
  <c r="O57" i="13"/>
  <c r="Q57" i="13"/>
  <c r="V57" i="13"/>
  <c r="G60" i="13"/>
  <c r="G59" i="13" s="1"/>
  <c r="I60" i="13"/>
  <c r="I59" i="13" s="1"/>
  <c r="K60" i="13"/>
  <c r="K59" i="13" s="1"/>
  <c r="O60" i="13"/>
  <c r="O59" i="13" s="1"/>
  <c r="Q60" i="13"/>
  <c r="Q59" i="13" s="1"/>
  <c r="V60" i="13"/>
  <c r="G63" i="13"/>
  <c r="M63" i="13" s="1"/>
  <c r="I63" i="13"/>
  <c r="K63" i="13"/>
  <c r="O63" i="13"/>
  <c r="Q63" i="13"/>
  <c r="V63" i="13"/>
  <c r="G66" i="13"/>
  <c r="I66" i="13"/>
  <c r="K66" i="13"/>
  <c r="M66" i="13"/>
  <c r="O66" i="13"/>
  <c r="Q66" i="13"/>
  <c r="V66" i="13"/>
  <c r="V59" i="13" s="1"/>
  <c r="G69" i="13"/>
  <c r="I69" i="13"/>
  <c r="K69" i="13"/>
  <c r="M69" i="13"/>
  <c r="O69" i="13"/>
  <c r="Q69" i="13"/>
  <c r="V69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8" i="13"/>
  <c r="M78" i="13" s="1"/>
  <c r="I78" i="13"/>
  <c r="K78" i="13"/>
  <c r="O78" i="13"/>
  <c r="Q78" i="13"/>
  <c r="V78" i="13"/>
  <c r="G85" i="13"/>
  <c r="M85" i="13" s="1"/>
  <c r="I85" i="13"/>
  <c r="K85" i="13"/>
  <c r="O85" i="13"/>
  <c r="Q85" i="13"/>
  <c r="V85" i="13"/>
  <c r="G92" i="13"/>
  <c r="I92" i="13"/>
  <c r="K92" i="13"/>
  <c r="M92" i="13"/>
  <c r="O92" i="13"/>
  <c r="Q92" i="13"/>
  <c r="V92" i="13"/>
  <c r="K95" i="13"/>
  <c r="G96" i="13"/>
  <c r="M96" i="13" s="1"/>
  <c r="M95" i="13" s="1"/>
  <c r="I96" i="13"/>
  <c r="I95" i="13" s="1"/>
  <c r="K96" i="13"/>
  <c r="O96" i="13"/>
  <c r="O95" i="13" s="1"/>
  <c r="Q96" i="13"/>
  <c r="Q95" i="13" s="1"/>
  <c r="V96" i="13"/>
  <c r="V95" i="13" s="1"/>
  <c r="I97" i="13"/>
  <c r="Q97" i="13"/>
  <c r="G98" i="13"/>
  <c r="I98" i="13"/>
  <c r="K98" i="13"/>
  <c r="K97" i="13" s="1"/>
  <c r="M98" i="13"/>
  <c r="M97" i="13" s="1"/>
  <c r="O98" i="13"/>
  <c r="Q98" i="13"/>
  <c r="V98" i="13"/>
  <c r="V97" i="13" s="1"/>
  <c r="G100" i="13"/>
  <c r="G97" i="13" s="1"/>
  <c r="I100" i="13"/>
  <c r="K100" i="13"/>
  <c r="M100" i="13"/>
  <c r="O100" i="13"/>
  <c r="O97" i="13" s="1"/>
  <c r="Q100" i="13"/>
  <c r="V100" i="13"/>
  <c r="G103" i="13"/>
  <c r="O103" i="13"/>
  <c r="G104" i="13"/>
  <c r="M104" i="13" s="1"/>
  <c r="M103" i="13" s="1"/>
  <c r="I104" i="13"/>
  <c r="I103" i="13" s="1"/>
  <c r="K104" i="13"/>
  <c r="K103" i="13" s="1"/>
  <c r="O104" i="13"/>
  <c r="Q104" i="13"/>
  <c r="Q103" i="13" s="1"/>
  <c r="V104" i="13"/>
  <c r="V103" i="13" s="1"/>
  <c r="K105" i="13"/>
  <c r="V105" i="13"/>
  <c r="G106" i="13"/>
  <c r="I106" i="13"/>
  <c r="I105" i="13" s="1"/>
  <c r="K106" i="13"/>
  <c r="M106" i="13"/>
  <c r="O106" i="13"/>
  <c r="O105" i="13" s="1"/>
  <c r="Q106" i="13"/>
  <c r="V106" i="13"/>
  <c r="G108" i="13"/>
  <c r="G105" i="13" s="1"/>
  <c r="I108" i="13"/>
  <c r="K108" i="13"/>
  <c r="O108" i="13"/>
  <c r="Q108" i="13"/>
  <c r="Q105" i="13" s="1"/>
  <c r="V108" i="13"/>
  <c r="G110" i="13"/>
  <c r="I110" i="13"/>
  <c r="K110" i="13"/>
  <c r="M110" i="13"/>
  <c r="O110" i="13"/>
  <c r="Q110" i="13"/>
  <c r="V110" i="13"/>
  <c r="V111" i="13"/>
  <c r="G112" i="13"/>
  <c r="G111" i="13" s="1"/>
  <c r="I112" i="13"/>
  <c r="I111" i="13" s="1"/>
  <c r="K112" i="13"/>
  <c r="M112" i="13"/>
  <c r="O112" i="13"/>
  <c r="Q112" i="13"/>
  <c r="Q111" i="13" s="1"/>
  <c r="V112" i="13"/>
  <c r="G115" i="13"/>
  <c r="M115" i="13" s="1"/>
  <c r="I115" i="13"/>
  <c r="K115" i="13"/>
  <c r="O115" i="13"/>
  <c r="O111" i="13" s="1"/>
  <c r="Q115" i="13"/>
  <c r="V115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K111" i="13" s="1"/>
  <c r="O119" i="13"/>
  <c r="Q119" i="13"/>
  <c r="V119" i="13"/>
  <c r="G120" i="13"/>
  <c r="I120" i="13"/>
  <c r="K120" i="13"/>
  <c r="M120" i="13"/>
  <c r="O120" i="13"/>
  <c r="Q120" i="13"/>
  <c r="V120" i="13"/>
  <c r="G121" i="13"/>
  <c r="M121" i="13" s="1"/>
  <c r="I121" i="13"/>
  <c r="K121" i="13"/>
  <c r="O121" i="13"/>
  <c r="Q121" i="13"/>
  <c r="V121" i="13"/>
  <c r="G123" i="13"/>
  <c r="I123" i="13"/>
  <c r="K123" i="13"/>
  <c r="M123" i="13"/>
  <c r="O123" i="13"/>
  <c r="Q123" i="13"/>
  <c r="V123" i="13"/>
  <c r="AE125" i="13"/>
  <c r="AF125" i="13"/>
  <c r="G42" i="12"/>
  <c r="BA40" i="12"/>
  <c r="BA38" i="12"/>
  <c r="BA37" i="12"/>
  <c r="BA27" i="12"/>
  <c r="BA25" i="12"/>
  <c r="BA24" i="12"/>
  <c r="BA22" i="12"/>
  <c r="BA20" i="12"/>
  <c r="BA18" i="12"/>
  <c r="BA15" i="12"/>
  <c r="G9" i="12"/>
  <c r="M9" i="12" s="1"/>
  <c r="I9" i="12"/>
  <c r="I8" i="12" s="1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O8" i="12" s="1"/>
  <c r="Q14" i="12"/>
  <c r="V14" i="12"/>
  <c r="G16" i="12"/>
  <c r="M16" i="12" s="1"/>
  <c r="I16" i="12"/>
  <c r="K16" i="12"/>
  <c r="O16" i="12"/>
  <c r="Q16" i="12"/>
  <c r="V16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Q8" i="12" s="1"/>
  <c r="V23" i="12"/>
  <c r="G26" i="12"/>
  <c r="I26" i="12"/>
  <c r="K26" i="12"/>
  <c r="M26" i="12"/>
  <c r="O26" i="12"/>
  <c r="Q26" i="12"/>
  <c r="V26" i="12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AE42" i="12"/>
  <c r="AF42" i="12"/>
  <c r="I20" i="1"/>
  <c r="I19" i="1"/>
  <c r="I18" i="1"/>
  <c r="I17" i="1"/>
  <c r="I16" i="1"/>
  <c r="I66" i="1"/>
  <c r="J65" i="1" s="1"/>
  <c r="F48" i="1"/>
  <c r="G23" i="1" s="1"/>
  <c r="G48" i="1"/>
  <c r="G25" i="1" s="1"/>
  <c r="A25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8" i="1" s="1"/>
  <c r="J28" i="1"/>
  <c r="J26" i="1"/>
  <c r="G38" i="1"/>
  <c r="F38" i="1"/>
  <c r="J23" i="1"/>
  <c r="J24" i="1"/>
  <c r="J25" i="1"/>
  <c r="J27" i="1"/>
  <c r="E24" i="1"/>
  <c r="E26" i="1"/>
  <c r="J57" i="1" l="1"/>
  <c r="J58" i="1"/>
  <c r="J62" i="1"/>
  <c r="J61" i="1"/>
  <c r="J55" i="1"/>
  <c r="J59" i="1"/>
  <c r="J63" i="1"/>
  <c r="J64" i="1"/>
  <c r="J56" i="1"/>
  <c r="J60" i="1"/>
  <c r="G26" i="1"/>
  <c r="A26" i="1"/>
  <c r="A23" i="1"/>
  <c r="G28" i="1"/>
  <c r="M8" i="15"/>
  <c r="AF28" i="15"/>
  <c r="M21" i="15"/>
  <c r="M19" i="15" s="1"/>
  <c r="M96" i="14"/>
  <c r="M95" i="14" s="1"/>
  <c r="M70" i="14"/>
  <c r="M37" i="14"/>
  <c r="M34" i="14" s="1"/>
  <c r="M21" i="14"/>
  <c r="M14" i="14" s="1"/>
  <c r="M102" i="14"/>
  <c r="M101" i="14" s="1"/>
  <c r="M90" i="14"/>
  <c r="M89" i="14" s="1"/>
  <c r="M62" i="14"/>
  <c r="M111" i="13"/>
  <c r="M12" i="13"/>
  <c r="G95" i="13"/>
  <c r="M60" i="13"/>
  <c r="M59" i="13" s="1"/>
  <c r="G12" i="13"/>
  <c r="M108" i="13"/>
  <c r="M105" i="13" s="1"/>
  <c r="M37" i="13"/>
  <c r="M32" i="13" s="1"/>
  <c r="M8" i="12"/>
  <c r="G8" i="12"/>
  <c r="I21" i="1"/>
  <c r="I39" i="1"/>
  <c r="I48" i="1" s="1"/>
  <c r="J66" i="1" l="1"/>
  <c r="A24" i="1"/>
  <c r="G24" i="1"/>
  <c r="A27" i="1" s="1"/>
  <c r="M61" i="14"/>
  <c r="J46" i="1"/>
  <c r="J43" i="1"/>
  <c r="J40" i="1"/>
  <c r="J45" i="1"/>
  <c r="J42" i="1"/>
  <c r="J47" i="1"/>
  <c r="J39" i="1"/>
  <c r="J48" i="1" s="1"/>
  <c r="J41" i="1"/>
  <c r="J4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E72FEB80-CDF8-4418-AB05-94177ECECCF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B5ECA82-80A3-4F08-ADF6-477178E147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CA7536F1-F022-4F8D-B4DC-125D7B72D95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FE9E87-A34C-491F-8345-D25820BC41B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368D7494-BCFC-4715-A346-3AA7CB02585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97FEED2-FDA5-452E-98AE-2E6F61074BA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9590D418-1011-4CC7-AAA5-AFCC14D3B95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82C8FB0-D1E8-47D6-999B-69B5B1BAB82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0759C551-6B1E-4AE2-88E9-7C368B20EE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9CBB807-E7B3-4276-BEBF-A5E7875FA63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<sst xmlns="http://schemas.openxmlformats.org/spreadsheetml/2006/main" count="1650" uniqueCount="409">
  <si>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</si>
  <si>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</si>
  <si>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</si>
  <si>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</si>
  <si>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</si>
  <si>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</si>
  <si>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</si>
  <si>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</si>
  <si>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</si>
  <si>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</si>
  <si>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</si>
  <si>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</si>
  <si>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</si>
  <si>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</si>
  <si>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</si>
  <si>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</si>
  <si>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</si>
  <si>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</si>
  <si>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</si>
  <si>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</si>
  <si>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</si>
  <si>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</si>
  <si>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</si>
  <si>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</si>
  <si>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</si>
  <si>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</si>
  <si>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</si>
  <si>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</si>
  <si>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</si>
  <si>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</si>
  <si>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</si>
  <si>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</si>
  <si>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</si>
  <si>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</si>
  <si>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</si>
  <si>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</si>
  <si>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</si>
  <si>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</si>
  <si>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</si>
  <si>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</si>
  <si>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</si>
  <si>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</si>
  <si>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</si>
  <si>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NP24018</t>
  </si>
  <si>
    <t>Revitalizace areálu ZŠ TGM Otrokovice</t>
  </si>
  <si>
    <t>město Otrokovice</t>
  </si>
  <si>
    <t>nám. 3. května 1340</t>
  </si>
  <si>
    <t>Otrokovice</t>
  </si>
  <si>
    <t>76502</t>
  </si>
  <si>
    <t>00284301</t>
  </si>
  <si>
    <t>CZ00284301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</si>
  <si>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</si>
  <si>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</si>
  <si>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</si>
  <si>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</si>
  <si>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</si>
  <si>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</si>
  <si>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</si>
  <si>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SO.000</t>
  </si>
  <si>
    <t>Vedlejší a ostatní náklady</t>
  </si>
  <si>
    <t>1</t>
  </si>
  <si>
    <t>VON</t>
  </si>
  <si>
    <t>SO.101</t>
  </si>
  <si>
    <t>Výměna zpevněných ploch</t>
  </si>
  <si>
    <t>Nepropustný asfal - Propustná dlažba</t>
  </si>
  <si>
    <t>2</t>
  </si>
  <si>
    <t>Nepropustná dlažba - Propustná dlažba</t>
  </si>
  <si>
    <t>3</t>
  </si>
  <si>
    <t>Propustná zeleň - Propustné šlapáky</t>
  </si>
  <si>
    <t>SO.800</t>
  </si>
  <si>
    <t>Vegetační úpravy</t>
  </si>
  <si>
    <t>Celkem za stavbu</t>
  </si>
  <si>
    <t>CZK</t>
  </si>
  <si>
    <t>Rekapitulace dílů</t>
  </si>
  <si>
    <t>Typ dílu</t>
  </si>
  <si>
    <t>11</t>
  </si>
  <si>
    <t>Přípravné a přidružené práce</t>
  </si>
  <si>
    <t>12</t>
  </si>
  <si>
    <t>Odkopávky a prokopávky</t>
  </si>
  <si>
    <t>18</t>
  </si>
  <si>
    <t>Povrchové úpravy terénu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</si>
  <si>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</si>
  <si>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</si>
  <si>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</si>
  <si>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</si>
  <si>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</si>
  <si>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</si>
  <si>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</si>
  <si>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</si>
  <si>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711</t>
  </si>
  <si>
    <t>Izolace proti vodě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</si>
  <si>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</si>
  <si>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</si>
  <si>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</si>
  <si>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</si>
  <si>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</si>
  <si>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</si>
  <si>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</si>
  <si>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</si>
  <si>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</si>
  <si>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</si>
  <si>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</si>
  <si>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</si>
  <si>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</si>
  <si>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</si>
  <si>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</si>
  <si>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</si>
  <si>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</si>
  <si>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</si>
  <si>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</si>
  <si>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</si>
  <si>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</si>
  <si>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</si>
  <si>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</si>
  <si>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</si>
  <si>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</si>
  <si>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</si>
  <si>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</si>
  <si>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</si>
  <si>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</si>
  <si>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</si>
  <si>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</si>
  <si>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</si>
  <si>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</si>
  <si>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</si>
  <si>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</si>
  <si>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R4</t>
  </si>
  <si>
    <t>Úklid staveniště před protokolárním předáním a převzetím díla</t>
  </si>
  <si>
    <t>soubor</t>
  </si>
  <si>
    <t>Vlastní</t>
  </si>
  <si>
    <t>Indiv</t>
  </si>
  <si>
    <t>Práce</t>
  </si>
  <si>
    <t>Běžná</t>
  </si>
  <si>
    <t>POL1_</t>
  </si>
  <si>
    <t>0099002</t>
  </si>
  <si>
    <t>Ocharana životního oprostředí</t>
  </si>
  <si>
    <t>Soubor</t>
  </si>
  <si>
    <t>VRN</t>
  </si>
  <si>
    <t>POL99_8</t>
  </si>
  <si>
    <t>Ochrana stromů zahrnuje veškeré náklady spojené s objednatelem požadovanými pracemi.</t>
  </si>
  <si>
    <t>POP</t>
  </si>
  <si>
    <t>Příplatek za ruční výkop kolem kořenů stromů, ochranné oplocení, atd.</t>
  </si>
  <si>
    <t>R1</t>
  </si>
  <si>
    <t>Kompletační a koordinační činnost</t>
  </si>
  <si>
    <t>R3</t>
  </si>
  <si>
    <t>Uvedení všech povrchů dotčených stavbou do původního stavu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</si>
  <si>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</si>
  <si>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005111020R</t>
  </si>
  <si>
    <t>Vytyčení stavby</t>
  </si>
  <si>
    <t>RTS 24/ I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</si>
  <si>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</si>
  <si>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</si>
  <si>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</si>
  <si>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</si>
  <si>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005241020R</t>
  </si>
  <si>
    <t>Geodetické zaměření skutečného provedení</t>
  </si>
  <si>
    <t>- náklady na provedení skutečného zaměření stavby v rozsahu nezbytném pro zápis změny do katastru nemovitostí.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</si>
  <si>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</si>
  <si>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</si>
  <si>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</si>
  <si>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- 3x vyhotovení - dokumentace v listinné a 2x na CD vdigitální podobě v souladu se stavebním zákonem a provádějícími předpisy, zakreslení změn PD, vč. revizí, prohlášení o shodě apod.</t>
  </si>
  <si>
    <t>00523  R</t>
  </si>
  <si>
    <t>Zkoušky a revize</t>
  </si>
  <si>
    <t>Náklady zhotovitele, související s prováděním zkoušek a revizí předepsaných technickými normami, TP nebo objednatelem a které jsou pro provedení díla nezbytné.</t>
  </si>
  <si>
    <t>Např.:</t>
  </si>
  <si>
    <t>ČSN 72 1006 - Kontrola zhutnění zemin a sypanin</t>
  </si>
  <si>
    <t>ČSN 73 6175 - Měření a hodnocení nerovnosti povrchů vozovek</t>
  </si>
  <si>
    <t>ČSN 73 6192 - Rázové zatěžovací zkoušky vozovek a podloží</t>
  </si>
  <si>
    <t>ČSN EN 1610 - Provádění stok a kanalizačních přípojek a jejich zkoušení</t>
  </si>
  <si>
    <t>TKP 18 Beton pro konstrukce</t>
  </si>
  <si>
    <t>ČSN  EN 206  Beton</t>
  </si>
  <si>
    <t>atd.</t>
  </si>
  <si>
    <t>R</t>
  </si>
  <si>
    <t>Fotodokumentace stavby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</si>
  <si>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</si>
  <si>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</si>
  <si>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005121 R</t>
  </si>
  <si>
    <t>Zařízení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</si>
  <si>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</si>
  <si>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SUM</t>
  </si>
  <si>
    <t>Poznámky uchazeče k zadání</t>
  </si>
  <si>
    <t>POPUZIV</t>
  </si>
  <si>
    <t>Geodetické zaměření rohů stavby, stabilizace bodů a sestavení laviček.</t>
  </si>
  <si>
    <t>END</t>
  </si>
  <si>
    <t>113107620R00</t>
  </si>
  <si>
    <t>Odstranění podkladu nad 50 m2,kam.drcené tl.20 cm</t>
  </si>
  <si>
    <t>m2</t>
  </si>
  <si>
    <t>113151219R00</t>
  </si>
  <si>
    <t>Fréz.živič krytu nad 500 m2, bez překážek,tl.10 cm</t>
  </si>
  <si>
    <t>113202111R00</t>
  </si>
  <si>
    <t>Vytrhání obrub obrubníků silničních a chodníkových</t>
  </si>
  <si>
    <t>m</t>
  </si>
  <si>
    <t>120901121RT3</t>
  </si>
  <si>
    <t>Bourání konstrukcí z prostého betonu v odkopávkách bagrem s kladivem</t>
  </si>
  <si>
    <t>m3</t>
  </si>
  <si>
    <t>skryté konstrukce : 1</t>
  </si>
  <si>
    <t>VV</t>
  </si>
  <si>
    <t>122202202R00</t>
  </si>
  <si>
    <t>Odkopávky pro silnice v hor. 3 do 1000 m3</t>
  </si>
  <si>
    <t>dlažba tl. 8cm : 342,2*1,1*0,38</t>
  </si>
  <si>
    <t>dlažba tl. 10cm : 312,8*1,1*0,5</t>
  </si>
  <si>
    <t>odpočet konstrukcí : -674,65*0,2-674,65*0,1</t>
  </si>
  <si>
    <t>122202209R00</t>
  </si>
  <si>
    <t>Příplatek za lepivost - odkop. pro silnice v hor.3</t>
  </si>
  <si>
    <t>Odkaz na mn. položky pořadí 5 : 112,68460*0,35</t>
  </si>
  <si>
    <t>162701105R00</t>
  </si>
  <si>
    <t>Vodorovné přemístění výkopku z hor.1-4 do 10000 m</t>
  </si>
  <si>
    <t>Odkaz na mn. položky pořadí 5 : 112,68460</t>
  </si>
  <si>
    <t>Odkaz na mn. položky pořadí 9 : 9,00000*-1</t>
  </si>
  <si>
    <t>171201201R00</t>
  </si>
  <si>
    <t>Uložení sypaniny na skl.-sypanina na výšku přes 2m</t>
  </si>
  <si>
    <t>Odkaz na mn. položky pořadí 7 : 103,68460</t>
  </si>
  <si>
    <t>174101102R00</t>
  </si>
  <si>
    <t>Zásyp ruční se zhutněním</t>
  </si>
  <si>
    <t>zpětný zásyp kolem obrub : 0,04*225</t>
  </si>
  <si>
    <t>181102302R00</t>
  </si>
  <si>
    <t>Úprava pláně v zářezech se zhutněním</t>
  </si>
  <si>
    <t>plocha ze situace : 720,5</t>
  </si>
  <si>
    <t>199000002R00</t>
  </si>
  <si>
    <t>Poplatek za skládku horniny 1- 4, č. dle katal. odpadů 17 05 04</t>
  </si>
  <si>
    <t>167103101R00</t>
  </si>
  <si>
    <t>Nakládání výkopku zeminy schopné zúrodnění</t>
  </si>
  <si>
    <t>Odkaz na mn. položky pořadí 13 : 214,00000*0,1</t>
  </si>
  <si>
    <t>180401211R00</t>
  </si>
  <si>
    <t>Založení trávníku lučního výsevem v rovině</t>
  </si>
  <si>
    <t>plocha ze situace : 84+54+76</t>
  </si>
  <si>
    <t>181301101R00</t>
  </si>
  <si>
    <t>Rozprostření ornice, rovina, tl. do 10 cm do 500m2</t>
  </si>
  <si>
    <t>POL1_1</t>
  </si>
  <si>
    <t>Odkaz na mn. položky pořadí 13 : 214,00000</t>
  </si>
  <si>
    <t>182001111R00</t>
  </si>
  <si>
    <t>Plošná úprava terénu, nerovnosti do 10 cm v rovině</t>
  </si>
  <si>
    <t>183403152R00</t>
  </si>
  <si>
    <t>Obdělání půdy vláčením, v rovině</t>
  </si>
  <si>
    <t>183403153R00</t>
  </si>
  <si>
    <t>Obdělání půdy hrabáním, v rovině</t>
  </si>
  <si>
    <t>183403161R00</t>
  </si>
  <si>
    <t>Obdělání půdy válením, v rovině</t>
  </si>
  <si>
    <t>184802111R00</t>
  </si>
  <si>
    <t>Chem. odplevelení před založ. postřikem, v rovině</t>
  </si>
  <si>
    <t>185803111R00</t>
  </si>
  <si>
    <t>Ošetření trávníku v rovině</t>
  </si>
  <si>
    <t>183403114R00</t>
  </si>
  <si>
    <t>Obdělání půdy kultivátorováním v rovině</t>
  </si>
  <si>
    <t>00572473R</t>
  </si>
  <si>
    <t>Směs travní luční IV. - sušší a vlhčí podmínky PROFI á 25 kg</t>
  </si>
  <si>
    <t>kg</t>
  </si>
  <si>
    <t>SPCM</t>
  </si>
  <si>
    <t>Specifikace</t>
  </si>
  <si>
    <t>POL3_</t>
  </si>
  <si>
    <t>Odkaz na mn. položky pořadí 13 : 214,00000*0,025</t>
  </si>
  <si>
    <t>25234000.AR</t>
  </si>
  <si>
    <t>Herbicid totální</t>
  </si>
  <si>
    <t>l</t>
  </si>
  <si>
    <t>POL3_0</t>
  </si>
  <si>
    <t>Odkaz na mn. položky pořadí 13 : 214,00000*0,003</t>
  </si>
  <si>
    <t>5832012R</t>
  </si>
  <si>
    <t>Zemina zahradní, tříděná 0/8</t>
  </si>
  <si>
    <t>t</t>
  </si>
  <si>
    <t>Odkaz na mn. položky pořadí 12 : 21,40000*1,7</t>
  </si>
  <si>
    <t>564851111RT2</t>
  </si>
  <si>
    <t>Podklad ze štěrkodrti po zhutnění tloušťky 15 cm štěrkodrť frakce 0-32 mm</t>
  </si>
  <si>
    <t xml:space="preserve">ZD tl.10cm : </t>
  </si>
  <si>
    <t>Odkaz na mn. položky pořadí 31 : 312,80000*1,05</t>
  </si>
  <si>
    <t>564861111RT3</t>
  </si>
  <si>
    <t>Podklad ze štěrkodrti po zhutnění tloušťky 20 cm štěrkodrť frakce 0-45 mm</t>
  </si>
  <si>
    <t xml:space="preserve">ZD tl. 10cm : </t>
  </si>
  <si>
    <t>Odkaz na mn. položky pořadí 31 : 312,80000*1,1</t>
  </si>
  <si>
    <t>564871111RT2</t>
  </si>
  <si>
    <t>Podklad ze štěrkodrti po zhutnění tloušťky 25 cm štěrkodrť frakce 0-32 mm</t>
  </si>
  <si>
    <t xml:space="preserve">ZD tl. 8 cm : </t>
  </si>
  <si>
    <t>Odkaz na mn. položky pořadí 30 : 342,20000*1,1</t>
  </si>
  <si>
    <t>568111111R00</t>
  </si>
  <si>
    <t>Zřízení vrstvy z geotextilie skl.do 1:5, š.do 3 m</t>
  </si>
  <si>
    <t>Odkaz na mn. položky pořadí 26 : 344,08000</t>
  </si>
  <si>
    <t>Odkaz na mn. položky pořadí 27 : 376,42000</t>
  </si>
  <si>
    <t>596291115R00</t>
  </si>
  <si>
    <t xml:space="preserve">Řezání zámkové dlažby tl.100 mm </t>
  </si>
  <si>
    <t>Odkaz na mn. položky pořadí 31 : 312,80000*0,3</t>
  </si>
  <si>
    <t>59621504</t>
  </si>
  <si>
    <t>Kladení zámkové dlažby tl.8 cm do drtě tl. 5 cm (vápencová drť 4/8)</t>
  </si>
  <si>
    <t>59621506</t>
  </si>
  <si>
    <t>Kladení zámkové dlažby tl.10 cm do drtě tl. 5 cm (vápencová drť 4/8)</t>
  </si>
  <si>
    <t>596291113R00</t>
  </si>
  <si>
    <t xml:space="preserve">Řezání zámkové dlažby tl. 80 mm </t>
  </si>
  <si>
    <t>Odkaz na mn. položky pořadí 30 : 342,20000*0,3</t>
  </si>
  <si>
    <t>5929901R</t>
  </si>
  <si>
    <t>Vodopropustná dlažba tl. 8 cm, filtrační, spárovací materiál čedičová drť 1/3</t>
  </si>
  <si>
    <t>• vodopropustný povrch zajišťující infiltraci srážkových vod s funkcí čistění vod díky zajištěné retenci znečisťujících látek</t>
  </si>
  <si>
    <t>• propustnost vody jednotlivá hodnota: kf větší nebo rovno 1 x 10-5 m/s, střední hodnota: kf menší nebo rovno 1 x 10-4 m/s.</t>
  </si>
  <si>
    <t>• měrná trvalá infiltrace větší nebo rovno 270 l/(s x h)</t>
  </si>
  <si>
    <t>Odkaz na mn. položky pořadí 30 : 342,20000</t>
  </si>
  <si>
    <t>Koeficient : 0,05</t>
  </si>
  <si>
    <t>5929903R</t>
  </si>
  <si>
    <t>Vodopropustná dlažba tl. 10 cm, filtrační, spárovací materiál čedičová drť 1/3</t>
  </si>
  <si>
    <t>Odkaz na mn. položky pořadí 31 : 312,80000</t>
  </si>
  <si>
    <t>67352003R</t>
  </si>
  <si>
    <t>Geotextilie netkaná PET 250 g/m2</t>
  </si>
  <si>
    <t>Odkaz na mn. položky pořadí 28 : 720,50000</t>
  </si>
  <si>
    <t>Koeficient : 0,2</t>
  </si>
  <si>
    <t>899231111R00</t>
  </si>
  <si>
    <t>Výšková úprava vstupu do 20 cm, zvýšení mříže</t>
  </si>
  <si>
    <t>kus</t>
  </si>
  <si>
    <t>917862114R00</t>
  </si>
  <si>
    <t>Osazení stojatého obrubníku betonového, s boční opěrou, do lože z betonu C 25/30</t>
  </si>
  <si>
    <t>BO10/25 : 228,5</t>
  </si>
  <si>
    <t>59217421R</t>
  </si>
  <si>
    <t>Obrubník chodníkový ABO 14-10 v. 250 x 100 x 1000 mm přírodní</t>
  </si>
  <si>
    <t>Odkaz na mn. položky pořadí 37 : 228,50000</t>
  </si>
  <si>
    <t>998223011R00</t>
  </si>
  <si>
    <t>Přesun hmot, pozemní komunikace, kryt dlážděný</t>
  </si>
  <si>
    <t>Přesun hmot</t>
  </si>
  <si>
    <t>POL7_</t>
  </si>
  <si>
    <t>7679901</t>
  </si>
  <si>
    <t>D+M Lavička s opěradlem d.1850mm, v. 810mm, hl. 650mm</t>
  </si>
  <si>
    <t>ks</t>
  </si>
  <si>
    <t>konstrukce z hliníkové slitiny, sedák i opěradlo z dřevěných desek - tropické dřevo vč. dopravy, bez kotvení. Typ je nutné odsouhlasit investorem</t>
  </si>
  <si>
    <t>7679902</t>
  </si>
  <si>
    <t>D+M Trojitý odpadkový koš pro tříděný odpad se stříškou v. 1010mm, š.905mm</t>
  </si>
  <si>
    <t>ocelová konstrukce, profily z hliníkové slitiny, 3x50 l, kovové opláštění vč. kotvení, montáže, dopravy. Typ je nutné odsouhlasit s investorem.</t>
  </si>
  <si>
    <t>998767201R00</t>
  </si>
  <si>
    <t>Přesun hmot pro zámečnické konstr., výšky do 6 m</t>
  </si>
  <si>
    <t>979999981R00</t>
  </si>
  <si>
    <t>Poplatek za recyklaci betonu kusovost do 1600 cm2, čistý (skup.170101)</t>
  </si>
  <si>
    <t>Odkaz na dem. hmot. položky pořadí 3 : 61,83000</t>
  </si>
  <si>
    <t>Odkaz na dem. hmot. položky pořadí 4 : 2,00000</t>
  </si>
  <si>
    <t>979999995R00</t>
  </si>
  <si>
    <t>Poplatek za recyklaci asfaltu, kusovost do 1600 cm2, (skup.170302)</t>
  </si>
  <si>
    <t>Odkaz na dem. hmot. položky pořadí 2 : 148,42300</t>
  </si>
  <si>
    <t>979999973R00</t>
  </si>
  <si>
    <t>Poplatek za uložení, zemina a kamení, (skup.170504)</t>
  </si>
  <si>
    <t>Odkaz na dem. hmot. položky pořadí 1 : 296,84600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</si>
  <si>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</si>
  <si>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</si>
  <si>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</si>
  <si>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</si>
  <si>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</si>
  <si>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</si>
  <si>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</si>
  <si>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</si>
  <si>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předpoklad 14</t>
  </si>
  <si>
    <t>979093111R00</t>
  </si>
  <si>
    <t>Uložení suti na skládku bez zhutnění</t>
  </si>
  <si>
    <t>Specifikace dlažby: Barevnost: šedá, formát dlažby: 20x20cm; 20x10cm</t>
  </si>
  <si>
    <t>113106121R00</t>
  </si>
  <si>
    <t>Rozebrání dlažeb z betonových dlaždic na sucho</t>
  </si>
  <si>
    <t>113107405R00</t>
  </si>
  <si>
    <t>Odstranění podkladu nad 50 m2,kam.těžené tl.5 cm</t>
  </si>
  <si>
    <t>113107615R00</t>
  </si>
  <si>
    <t>Odstranění podkladu nad 50 m2,kam.drcené tl.15 cm</t>
  </si>
  <si>
    <t>242+16</t>
  </si>
  <si>
    <t>dlažba tl. 8cm : 187,4*1,1*0,33</t>
  </si>
  <si>
    <t>dlažba tl. 8 cm velkoformátová : 1151,6*1,1*0,33</t>
  </si>
  <si>
    <t>odpočet konstrukcí : -1379,62*0,24</t>
  </si>
  <si>
    <t>Odkaz na mn. položky pořadí 6 : 154,94820*0,35</t>
  </si>
  <si>
    <t>Odkaz na mn. položky pořadí 6 : 154,94820</t>
  </si>
  <si>
    <t>Odkaz na mn. položky pořadí 10 : 10,08000*-1</t>
  </si>
  <si>
    <t>Odkaz na mn. položky pořadí 8 : 144,86820</t>
  </si>
  <si>
    <t>zpětný zásyp kolem obrub : 0,04*252</t>
  </si>
  <si>
    <t>plocha ze situace : 1472</t>
  </si>
  <si>
    <t>Odkaz na mn. položky pořadí 14 : 240,90000*0,1</t>
  </si>
  <si>
    <t>plocha ze situace : 65,2+28,6+87,5+27+32,6</t>
  </si>
  <si>
    <t>Odkaz na mn. položky pořadí 14 : 240,90000</t>
  </si>
  <si>
    <t>Odkaz na mn. položky pořadí 14 : 240,90000*0,025</t>
  </si>
  <si>
    <t>Odkaz na mn. položky pořadí 14 : 240,90000*0,003</t>
  </si>
  <si>
    <t>Odkaz na mn. položky pořadí 13 : 24,09000*1,7</t>
  </si>
  <si>
    <t>564861111RT2</t>
  </si>
  <si>
    <t>Podklad ze štěrkodrti po zhutnění tloušťky 20 cm štěrkodrť frakce 0-32 mm</t>
  </si>
  <si>
    <t>Odkaz na mn. položky pořadí 28 : 1339,00000*1,1</t>
  </si>
  <si>
    <t>Odkaz na mn. položky pořadí 26 : 1472,90000</t>
  </si>
  <si>
    <t>20/20 : 187,4</t>
  </si>
  <si>
    <t>30/15 velkoformát : 1151,6</t>
  </si>
  <si>
    <t>Odkaz na mn. položky pořadí 28 : 1339,00000*0,3</t>
  </si>
  <si>
    <t>187,4</t>
  </si>
  <si>
    <t>5929901R9</t>
  </si>
  <si>
    <t>Vodopropustná dlažba 30x15, tl. 8 cm, filtrační, spárovací materiál čedičová drť 1/3</t>
  </si>
  <si>
    <t>Specifikace dlažby: Barevnost: šedá, formát dlažby: 30x15cm</t>
  </si>
  <si>
    <t>1151,6</t>
  </si>
  <si>
    <t>Odkaz na mn. položky pořadí 27 : 1472,90000</t>
  </si>
  <si>
    <t>BO10/25 : 24,5+27+14,6+93+32,6+38,6+5,8+5,8+22</t>
  </si>
  <si>
    <t>Odkaz na mn. položky pořadí 33 : 263,90000</t>
  </si>
  <si>
    <t>711823121RT3</t>
  </si>
  <si>
    <t>Montáž nopové fólie svisle včetně dodávky fólie</t>
  </si>
  <si>
    <t>podél budovy : 107,5*0,7</t>
  </si>
  <si>
    <t>998711201R00</t>
  </si>
  <si>
    <t>Přesun hmot pro izolace proti vodě, výšky do 6 m</t>
  </si>
  <si>
    <t>979089001R00</t>
  </si>
  <si>
    <t>Poplatek za uložení odpadního štěrku a kameniva, skupina odpadu 010408</t>
  </si>
  <si>
    <t>Odkaz na dem. hmot. položky pořadí 2 : 151,75820</t>
  </si>
  <si>
    <t>Odkaz na dem. hmot. položky pořadí 1 : 190,38756</t>
  </si>
  <si>
    <t>Odkaz na dem. hmot. položky pořadí 4 : 69,66000</t>
  </si>
  <si>
    <t>Odkaz na dem. hmot. položky pořadí 5 : 2,00000</t>
  </si>
  <si>
    <t>Odkaz na dem. hmot. položky pořadí 3 : 455,27460</t>
  </si>
  <si>
    <t>139601102R00</t>
  </si>
  <si>
    <t>Ruční výkop jam, rýh a šachet v hornině tř. 3</t>
  </si>
  <si>
    <t>31,9*1,05*0,09</t>
  </si>
  <si>
    <t>Odkaz na mn. položky pořadí 1 : 3,01455</t>
  </si>
  <si>
    <t>167101201R00</t>
  </si>
  <si>
    <t>Nakládání výkopku z hor. 1 ÷ 4 - ručně</t>
  </si>
  <si>
    <t>Odkaz na mn. položky pořadí 2 : 3,01455</t>
  </si>
  <si>
    <t>596911111R00</t>
  </si>
  <si>
    <t>Kladení šlapáků do lože v rovině</t>
  </si>
  <si>
    <t>564721110R00</t>
  </si>
  <si>
    <t>Podklad z kameniva drceného vel.32-63 mm,tl. 5 cm</t>
  </si>
  <si>
    <t>58384189R</t>
  </si>
  <si>
    <t>Šlapák kamenný nepravidelný 300 až 900 mm, tl. 30 až 40 mm</t>
  </si>
  <si>
    <t>Odkaz na mn. položky pořadí 6 : 31,93000</t>
  </si>
  <si>
    <t>189901</t>
  </si>
  <si>
    <t>Vegetační úpravy - samostatný rozpočet SO 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</si>
</sst>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D19" sqref="D19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R6VqDsVhAlQzia/soegCSN5YXSmDVlS5dljOPC70xTMZAPM52tVpAvFY3y7ok9UBo6Rrn8NWfZXjbbkqx/xqSw==" saltValue="t2ai1oqZdCHlzCIovYL6C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SUMIF(F55:F65,A16,I55:I65)+SUMIF(F55:F65,"PSU",I55:I65)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SUMIF(F55:F65,A17,I55:I65)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SUMIF(F55:F65,A18,I55:I65)</f>
        <v>0</v>
      </c>
      <c r="J18" s="81"/>
    </row>
    <row r="19" spans="1:10" ht="23.25" customHeight="1" x14ac:dyDescent="0.2">
      <c r="A19" s="194" t="s">
        <v>96</v>
      </c>
      <c r="B19" s="37" t="s">
        <v>29</v>
      </c>
      <c r="C19" s="58"/>
      <c r="D19" s="59"/>
      <c r="E19" s="79"/>
      <c r="F19" s="80"/>
      <c r="G19" s="79"/>
      <c r="H19" s="80"/>
      <c r="I19" s="79">
        <f>SUMIF(F55:F65,A19,I55:I65)</f>
        <v>0</v>
      </c>
      <c r="J19" s="81"/>
    </row>
    <row r="20" spans="1:10" ht="23.25" customHeight="1" x14ac:dyDescent="0.2">
      <c r="A20" s="194" t="s">
        <v>97</v>
      </c>
      <c r="B20" s="37" t="s">
        <v>30</v>
      </c>
      <c r="C20" s="58"/>
      <c r="D20" s="59"/>
      <c r="E20" s="79"/>
      <c r="F20" s="80"/>
      <c r="G20" s="79"/>
      <c r="H20" s="80"/>
      <c r="I20" s="79">
        <f>SUMIF(F55:F65,A20,I55:I65)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72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'SO.000 1 Pol'!AE42+'SO.101 1 Pol'!AE125+'SO.101 2 Pol'!AE116+'SO.101 3 Pol'!AE28+'SO.800 1 Pol'!AE11</f>
        <v>0</v>
      </c>
      <c r="G39" s="147">
        <f>'SO.000 1 Pol'!AF42+'SO.101 1 Pol'!AF125+'SO.101 2 Pol'!AF116+'SO.101 3 Pol'!AF28+'SO.800 1 Pol'!AF11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58</v>
      </c>
      <c r="C40" s="151" t="s">
        <v>59</v>
      </c>
      <c r="D40" s="151"/>
      <c r="E40" s="151"/>
      <c r="F40" s="152">
        <f>'SO.000 1 Pol'!AE42</f>
        <v>0</v>
      </c>
      <c r="G40" s="153">
        <f>'SO.000 1 Pol'!AF42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60</v>
      </c>
      <c r="C41" s="145" t="s">
        <v>61</v>
      </c>
      <c r="D41" s="145"/>
      <c r="E41" s="145"/>
      <c r="F41" s="156">
        <f>'SO.000 1 Pol'!AE42</f>
        <v>0</v>
      </c>
      <c r="G41" s="148">
        <f>'SO.000 1 Pol'!AF42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62</v>
      </c>
      <c r="C42" s="151" t="s">
        <v>63</v>
      </c>
      <c r="D42" s="151"/>
      <c r="E42" s="151"/>
      <c r="F42" s="152">
        <f>'SO.101 1 Pol'!AE125+'SO.101 2 Pol'!AE116+'SO.101 3 Pol'!AE28</f>
        <v>0</v>
      </c>
      <c r="G42" s="153">
        <f>'SO.101 1 Pol'!AF125+'SO.101 2 Pol'!AF116+'SO.101 3 Pol'!AF28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60</v>
      </c>
      <c r="C43" s="145" t="s">
        <v>64</v>
      </c>
      <c r="D43" s="145"/>
      <c r="E43" s="145"/>
      <c r="F43" s="156">
        <f>'SO.101 1 Pol'!AE125</f>
        <v>0</v>
      </c>
      <c r="G43" s="148">
        <f>'SO.101 1 Pol'!AF125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>
        <v>3</v>
      </c>
      <c r="B44" s="155" t="s">
        <v>65</v>
      </c>
      <c r="C44" s="145" t="s">
        <v>66</v>
      </c>
      <c r="D44" s="145"/>
      <c r="E44" s="145"/>
      <c r="F44" s="156">
        <f>'SO.101 2 Pol'!AE116</f>
        <v>0</v>
      </c>
      <c r="G44" s="148">
        <f>'SO.101 2 Pol'!AF116</f>
        <v>0</v>
      </c>
      <c r="H44" s="148">
        <f>(F44*SazbaDPH1/100)+(G44*SazbaDPH2/100)</f>
        <v>0</v>
      </c>
      <c r="I44" s="148">
        <f>F44+G44+H44</f>
        <v>0</v>
      </c>
      <c r="J44" s="149" t="str">
        <f>IF(_xlfn.SINGLE(CenaCelkemVypocet)=0,"",I44/_xlfn.SINGLE(CenaCelkemVypocet)*100)</f>
        <v/>
      </c>
    </row>
    <row r="45" spans="1:10" ht="25.5" customHeight="1" x14ac:dyDescent="0.2">
      <c r="A45" s="134">
        <v>3</v>
      </c>
      <c r="B45" s="155" t="s">
        <v>67</v>
      </c>
      <c r="C45" s="145" t="s">
        <v>68</v>
      </c>
      <c r="D45" s="145"/>
      <c r="E45" s="145"/>
      <c r="F45" s="156">
        <f>'SO.101 3 Pol'!AE28</f>
        <v>0</v>
      </c>
      <c r="G45" s="148">
        <f>'SO.101 3 Pol'!AF28</f>
        <v>0</v>
      </c>
      <c r="H45" s="148">
        <f>(F45*SazbaDPH1/100)+(G45*SazbaDPH2/100)</f>
        <v>0</v>
      </c>
      <c r="I45" s="148">
        <f>F45+G45+H45</f>
        <v>0</v>
      </c>
      <c r="J45" s="149" t="str">
        <f>IF(_xlfn.SINGLE(CenaCelkemVypocet)=0,"",I45/_xlfn.SINGLE(CenaCelkemVypocet)*100)</f>
        <v/>
      </c>
    </row>
    <row r="46" spans="1:10" ht="25.5" customHeight="1" x14ac:dyDescent="0.2">
      <c r="A46" s="134">
        <v>2</v>
      </c>
      <c r="B46" s="150" t="s">
        <v>69</v>
      </c>
      <c r="C46" s="151" t="s">
        <v>70</v>
      </c>
      <c r="D46" s="151"/>
      <c r="E46" s="151"/>
      <c r="F46" s="152">
        <f>'SO.800 1 Pol'!AE11</f>
        <v>0</v>
      </c>
      <c r="G46" s="153">
        <f>'SO.800 1 Pol'!AF11</f>
        <v>0</v>
      </c>
      <c r="H46" s="153">
        <f>(F46*SazbaDPH1/100)+(G46*SazbaDPH2/100)</f>
        <v>0</v>
      </c>
      <c r="I46" s="153">
        <f>F46+G46+H46</f>
        <v>0</v>
      </c>
      <c r="J46" s="154" t="str">
        <f>IF(_xlfn.SINGLE(CenaCelkemVypocet)=0,"",I46/_xlfn.SINGLE(CenaCelkemVypocet)*100)</f>
        <v/>
      </c>
    </row>
    <row r="47" spans="1:10" ht="25.5" customHeight="1" x14ac:dyDescent="0.2">
      <c r="A47" s="134">
        <v>3</v>
      </c>
      <c r="B47" s="155" t="s">
        <v>60</v>
      </c>
      <c r="C47" s="145" t="s">
        <v>70</v>
      </c>
      <c r="D47" s="145"/>
      <c r="E47" s="145"/>
      <c r="F47" s="156">
        <f>'SO.800 1 Pol'!AE11</f>
        <v>0</v>
      </c>
      <c r="G47" s="148">
        <f>'SO.800 1 Pol'!AF11</f>
        <v>0</v>
      </c>
      <c r="H47" s="148">
        <f>(F47*SazbaDPH1/100)+(G47*SazbaDPH2/100)</f>
        <v>0</v>
      </c>
      <c r="I47" s="148">
        <f>F47+G47+H47</f>
        <v>0</v>
      </c>
      <c r="J47" s="149" t="str">
        <f>IF(_xlfn.SINGLE(CenaCelkemVypocet)=0,"",I47/_xlfn.SINGLE(CenaCelkemVypocet)*100)</f>
        <v/>
      </c>
    </row>
    <row r="48" spans="1:10" ht="25.5" customHeight="1" x14ac:dyDescent="0.2">
      <c r="A48" s="134"/>
      <c r="B48" s="157" t="s">
        <v>71</v>
      </c>
      <c r="C48" s="158"/>
      <c r="D48" s="158"/>
      <c r="E48" s="159"/>
      <c r="F48" s="160">
        <f>SUMIF(A39:A47,"=1",F39:F47)</f>
        <v>0</v>
      </c>
      <c r="G48" s="161">
        <f>SUMIF(A39:A47,"=1",G39:G47)</f>
        <v>0</v>
      </c>
      <c r="H48" s="161">
        <f>SUMIF(A39:A47,"=1",H39:H47)</f>
        <v>0</v>
      </c>
      <c r="I48" s="161">
        <f>SUMIF(A39:A47,"=1",I39:I47)</f>
        <v>0</v>
      </c>
      <c r="J48" s="162">
        <f>SUMIF(A39:A47,"=1",J39:J47)</f>
        <v>0</v>
      </c>
    </row>
    <row r="52" spans="1:10" ht="15.75" x14ac:dyDescent="0.25">
      <c r="B52" s="173" t="s">
        <v>73</v>
      </c>
    </row>
    <row r="54" spans="1:10" ht="25.5" customHeight="1" x14ac:dyDescent="0.2">
      <c r="A54" s="175"/>
      <c r="B54" s="178" t="s">
        <v>18</v>
      </c>
      <c r="C54" s="178" t="s">
        <v>6</v>
      </c>
      <c r="D54" s="179"/>
      <c r="E54" s="179"/>
      <c r="F54" s="180" t="s">
        <v>74</v>
      </c>
      <c r="G54" s="180"/>
      <c r="H54" s="180"/>
      <c r="I54" s="180" t="s">
        <v>31</v>
      </c>
      <c r="J54" s="180" t="s">
        <v>0</v>
      </c>
    </row>
    <row r="55" spans="1:10" ht="36.75" customHeight="1" x14ac:dyDescent="0.2">
      <c r="A55" s="176"/>
      <c r="B55" s="181" t="s">
        <v>75</v>
      </c>
      <c r="C55" s="182" t="s">
        <v>76</v>
      </c>
      <c r="D55" s="183"/>
      <c r="E55" s="183"/>
      <c r="F55" s="190" t="s">
        <v>26</v>
      </c>
      <c r="G55" s="191"/>
      <c r="H55" s="191"/>
      <c r="I55" s="191">
        <f>'SO.101 1 Pol'!G8+'SO.101 2 Pol'!G8</f>
        <v>0</v>
      </c>
      <c r="J55" s="187" t="str">
        <f>IF(I66=0,"",I55/I66*100)</f>
        <v/>
      </c>
    </row>
    <row r="56" spans="1:10" ht="36.75" customHeight="1" x14ac:dyDescent="0.2">
      <c r="A56" s="176"/>
      <c r="B56" s="181" t="s">
        <v>77</v>
      </c>
      <c r="C56" s="182" t="s">
        <v>78</v>
      </c>
      <c r="D56" s="183"/>
      <c r="E56" s="183"/>
      <c r="F56" s="190" t="s">
        <v>26</v>
      </c>
      <c r="G56" s="191"/>
      <c r="H56" s="191"/>
      <c r="I56" s="191">
        <f>'SO.101 1 Pol'!G12+'SO.101 2 Pol'!G14+'SO.101 3 Pol'!G8</f>
        <v>0</v>
      </c>
      <c r="J56" s="187" t="str">
        <f>IF(I66=0,"",I56/I66*100)</f>
        <v/>
      </c>
    </row>
    <row r="57" spans="1:10" ht="36.75" customHeight="1" x14ac:dyDescent="0.2">
      <c r="A57" s="176"/>
      <c r="B57" s="181" t="s">
        <v>79</v>
      </c>
      <c r="C57" s="182" t="s">
        <v>80</v>
      </c>
      <c r="D57" s="183"/>
      <c r="E57" s="183"/>
      <c r="F57" s="190" t="s">
        <v>26</v>
      </c>
      <c r="G57" s="191"/>
      <c r="H57" s="191"/>
      <c r="I57" s="191">
        <f>'SO.101 1 Pol'!G32+'SO.101 2 Pol'!G34+'SO.800 1 Pol'!G8</f>
        <v>0</v>
      </c>
      <c r="J57" s="187" t="str">
        <f>IF(I66=0,"",I57/I66*100)</f>
        <v/>
      </c>
    </row>
    <row r="58" spans="1:10" ht="36.75" customHeight="1" x14ac:dyDescent="0.2">
      <c r="A58" s="176"/>
      <c r="B58" s="181" t="s">
        <v>81</v>
      </c>
      <c r="C58" s="182" t="s">
        <v>82</v>
      </c>
      <c r="D58" s="183"/>
      <c r="E58" s="183"/>
      <c r="F58" s="190" t="s">
        <v>26</v>
      </c>
      <c r="G58" s="191"/>
      <c r="H58" s="191"/>
      <c r="I58" s="191">
        <f>'SO.101 1 Pol'!G59+'SO.101 2 Pol'!G61+'SO.101 3 Pol'!G19</f>
        <v>0</v>
      </c>
      <c r="J58" s="187" t="str">
        <f>IF(I66=0,"",I58/I66*100)</f>
        <v/>
      </c>
    </row>
    <row r="59" spans="1:10" ht="36.75" customHeight="1" x14ac:dyDescent="0.2">
      <c r="A59" s="176"/>
      <c r="B59" s="181" t="s">
        <v>83</v>
      </c>
      <c r="C59" s="182" t="s">
        <v>84</v>
      </c>
      <c r="D59" s="183"/>
      <c r="E59" s="183"/>
      <c r="F59" s="190" t="s">
        <v>26</v>
      </c>
      <c r="G59" s="191"/>
      <c r="H59" s="191"/>
      <c r="I59" s="191">
        <f>'SO.101 1 Pol'!G95</f>
        <v>0</v>
      </c>
      <c r="J59" s="187" t="str">
        <f>IF(I66=0,"",I59/I66*100)</f>
        <v/>
      </c>
    </row>
    <row r="60" spans="1:10" ht="36.75" customHeight="1" x14ac:dyDescent="0.2">
      <c r="A60" s="176"/>
      <c r="B60" s="181" t="s">
        <v>85</v>
      </c>
      <c r="C60" s="182" t="s">
        <v>86</v>
      </c>
      <c r="D60" s="183"/>
      <c r="E60" s="183"/>
      <c r="F60" s="190" t="s">
        <v>26</v>
      </c>
      <c r="G60" s="191"/>
      <c r="H60" s="191"/>
      <c r="I60" s="191">
        <f>'SO.101 1 Pol'!G97+'SO.101 2 Pol'!G89</f>
        <v>0</v>
      </c>
      <c r="J60" s="187" t="str">
        <f>IF(I66=0,"",I60/I66*100)</f>
        <v/>
      </c>
    </row>
    <row r="61" spans="1:10" ht="36.75" customHeight="1" x14ac:dyDescent="0.2">
      <c r="A61" s="176"/>
      <c r="B61" s="181" t="s">
        <v>87</v>
      </c>
      <c r="C61" s="182" t="s">
        <v>88</v>
      </c>
      <c r="D61" s="183"/>
      <c r="E61" s="183"/>
      <c r="F61" s="190" t="s">
        <v>26</v>
      </c>
      <c r="G61" s="191"/>
      <c r="H61" s="191"/>
      <c r="I61" s="191">
        <f>'SO.101 1 Pol'!G103+'SO.101 2 Pol'!G95+'SO.101 3 Pol'!G25</f>
        <v>0</v>
      </c>
      <c r="J61" s="187" t="str">
        <f>IF(I66=0,"",I61/I66*100)</f>
        <v/>
      </c>
    </row>
    <row r="62" spans="1:10" ht="36.75" customHeight="1" x14ac:dyDescent="0.2">
      <c r="A62" s="176"/>
      <c r="B62" s="181" t="s">
        <v>89</v>
      </c>
      <c r="C62" s="182" t="s">
        <v>90</v>
      </c>
      <c r="D62" s="183"/>
      <c r="E62" s="183"/>
      <c r="F62" s="190" t="s">
        <v>27</v>
      </c>
      <c r="G62" s="191"/>
      <c r="H62" s="191"/>
      <c r="I62" s="191">
        <f>'SO.101 2 Pol'!G97</f>
        <v>0</v>
      </c>
      <c r="J62" s="187" t="str">
        <f>IF(I66=0,"",I62/I66*100)</f>
        <v/>
      </c>
    </row>
    <row r="63" spans="1:10" ht="36.75" customHeight="1" x14ac:dyDescent="0.2">
      <c r="A63" s="176"/>
      <c r="B63" s="181" t="s">
        <v>91</v>
      </c>
      <c r="C63" s="182" t="s">
        <v>92</v>
      </c>
      <c r="D63" s="183"/>
      <c r="E63" s="183"/>
      <c r="F63" s="190" t="s">
        <v>27</v>
      </c>
      <c r="G63" s="191"/>
      <c r="H63" s="191"/>
      <c r="I63" s="191">
        <f>'SO.101 1 Pol'!G105</f>
        <v>0</v>
      </c>
      <c r="J63" s="187" t="str">
        <f>IF(I66=0,"",I63/I66*100)</f>
        <v/>
      </c>
    </row>
    <row r="64" spans="1:10" ht="36.75" customHeight="1" x14ac:dyDescent="0.2">
      <c r="A64" s="176"/>
      <c r="B64" s="181" t="s">
        <v>93</v>
      </c>
      <c r="C64" s="182" t="s">
        <v>94</v>
      </c>
      <c r="D64" s="183"/>
      <c r="E64" s="183"/>
      <c r="F64" s="190" t="s">
        <v>95</v>
      </c>
      <c r="G64" s="191"/>
      <c r="H64" s="191"/>
      <c r="I64" s="191">
        <f>'SO.101 1 Pol'!G111+'SO.101 2 Pol'!G101</f>
        <v>0</v>
      </c>
      <c r="J64" s="187" t="str">
        <f>IF(I66=0,"",I64/I66*100)</f>
        <v/>
      </c>
    </row>
    <row r="65" spans="1:10" ht="36.75" customHeight="1" x14ac:dyDescent="0.2">
      <c r="A65" s="176"/>
      <c r="B65" s="181" t="s">
        <v>96</v>
      </c>
      <c r="C65" s="182" t="s">
        <v>29</v>
      </c>
      <c r="D65" s="183"/>
      <c r="E65" s="183"/>
      <c r="F65" s="190" t="s">
        <v>96</v>
      </c>
      <c r="G65" s="191"/>
      <c r="H65" s="191"/>
      <c r="I65" s="191">
        <f>'SO.000 1 Pol'!G8</f>
        <v>0</v>
      </c>
      <c r="J65" s="187" t="str">
        <f>IF(I66=0,"",I65/I66*100)</f>
        <v/>
      </c>
    </row>
    <row r="66" spans="1:10" ht="25.5" customHeight="1" x14ac:dyDescent="0.2">
      <c r="A66" s="177"/>
      <c r="B66" s="184" t="s">
        <v>1</v>
      </c>
      <c r="C66" s="185"/>
      <c r="D66" s="186"/>
      <c r="E66" s="186"/>
      <c r="F66" s="192"/>
      <c r="G66" s="193"/>
      <c r="H66" s="193"/>
      <c r="I66" s="193">
        <f>SUM(I55:I65)</f>
        <v>0</v>
      </c>
      <c r="J66" s="188">
        <f>SUM(J55:J65)</f>
        <v>0</v>
      </c>
    </row>
    <row r="67" spans="1:10" x14ac:dyDescent="0.2">
      <c r="F67" s="133"/>
      <c r="G67" s="133"/>
      <c r="H67" s="133"/>
      <c r="I67" s="133"/>
      <c r="J67" s="189"/>
    </row>
    <row r="68" spans="1:10" x14ac:dyDescent="0.2">
      <c r="F68" s="133"/>
      <c r="G68" s="133"/>
      <c r="H68" s="133"/>
      <c r="I68" s="133"/>
      <c r="J68" s="189"/>
    </row>
    <row r="69" spans="1:10" x14ac:dyDescent="0.2">
      <c r="F69" s="133"/>
      <c r="G69" s="133"/>
      <c r="H69" s="133"/>
      <c r="I69" s="133"/>
      <c r="J69" s="189"/>
    </row>
  </sheetData>
  <sheetProtection algorithmName="SHA-512" hashValue="5FSwttSbZnwxw1LgLzafzvZO36z6W8sesxNhowBU4+YZlltPNaVYeHf4bCsN58kaDNd9KK1ntMyM5U+BLxx+Gw==" saltValue="Ew7K9KSwK+8upfl4PZQ6+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1knx2VYrqob/CDK5alrgii3XBBiIUlKlekd1qBAwLafwcpdrqEXcpZpq9HQ9SD+OpIfHRkT9yKaedHYxYGK4xA==" saltValue="iPi38Mz6/b8vBjdiOodlF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47E9D-5B03-43FA-B933-9EBBD61C3D6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98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99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99</v>
      </c>
      <c r="AG3" t="s">
        <v>100</v>
      </c>
    </row>
    <row r="4" spans="1:60" ht="24.95" customHeight="1" x14ac:dyDescent="0.2">
      <c r="A4" s="200" t="s">
        <v>10</v>
      </c>
      <c r="B4" s="201" t="s">
        <v>60</v>
      </c>
      <c r="C4" s="202" t="s">
        <v>61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31</v>
      </c>
      <c r="H6" s="209" t="s">
        <v>32</v>
      </c>
      <c r="I6" s="209" t="s">
        <v>108</v>
      </c>
      <c r="J6" s="209" t="s">
        <v>33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  <c r="Y6" s="209" t="s">
        <v>123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124</v>
      </c>
      <c r="B8" s="235" t="s">
        <v>96</v>
      </c>
      <c r="C8" s="258" t="s">
        <v>29</v>
      </c>
      <c r="D8" s="236"/>
      <c r="E8" s="237"/>
      <c r="F8" s="238"/>
      <c r="G8" s="238">
        <f>SUMIF(AG9:AG40,"&lt;&gt;NOR",G9:G40)</f>
        <v>0</v>
      </c>
      <c r="H8" s="238"/>
      <c r="I8" s="238">
        <f>SUM(I9:I40)</f>
        <v>0</v>
      </c>
      <c r="J8" s="238"/>
      <c r="K8" s="238">
        <f>SUM(K9:K40)</f>
        <v>0</v>
      </c>
      <c r="L8" s="238"/>
      <c r="M8" s="238">
        <f>SUM(M9:M40)</f>
        <v>0</v>
      </c>
      <c r="N8" s="237"/>
      <c r="O8" s="237">
        <f>SUM(O9:O40)</f>
        <v>0</v>
      </c>
      <c r="P8" s="237"/>
      <c r="Q8" s="237">
        <f>SUM(Q9:Q40)</f>
        <v>0</v>
      </c>
      <c r="R8" s="238"/>
      <c r="S8" s="238"/>
      <c r="T8" s="239"/>
      <c r="U8" s="233"/>
      <c r="V8" s="233">
        <f>SUM(V9:V40)</f>
        <v>0</v>
      </c>
      <c r="W8" s="233"/>
      <c r="X8" s="233"/>
      <c r="Y8" s="233"/>
      <c r="AG8" t="s">
        <v>125</v>
      </c>
    </row>
    <row r="9" spans="1:60" ht="22.5" outlineLevel="1" x14ac:dyDescent="0.2">
      <c r="A9" s="248">
        <v>1</v>
      </c>
      <c r="B9" s="249" t="s">
        <v>126</v>
      </c>
      <c r="C9" s="259" t="s">
        <v>127</v>
      </c>
      <c r="D9" s="250" t="s">
        <v>128</v>
      </c>
      <c r="E9" s="251">
        <v>1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3"/>
      <c r="S9" s="253" t="s">
        <v>129</v>
      </c>
      <c r="T9" s="254" t="s">
        <v>130</v>
      </c>
      <c r="U9" s="231">
        <v>0</v>
      </c>
      <c r="V9" s="231">
        <f>ROUND(E9*U9,2)</f>
        <v>0</v>
      </c>
      <c r="W9" s="231"/>
      <c r="X9" s="231" t="s">
        <v>131</v>
      </c>
      <c r="Y9" s="231" t="s">
        <v>132</v>
      </c>
      <c r="Z9" s="210"/>
      <c r="AA9" s="210"/>
      <c r="AB9" s="210"/>
      <c r="AC9" s="210"/>
      <c r="AD9" s="210"/>
      <c r="AE9" s="210"/>
      <c r="AF9" s="210"/>
      <c r="AG9" s="210" t="s">
        <v>133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1">
        <v>2</v>
      </c>
      <c r="B10" s="242" t="s">
        <v>134</v>
      </c>
      <c r="C10" s="260" t="s">
        <v>135</v>
      </c>
      <c r="D10" s="243" t="s">
        <v>136</v>
      </c>
      <c r="E10" s="244">
        <v>1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0</v>
      </c>
      <c r="O10" s="244">
        <f>ROUND(E10*N10,2)</f>
        <v>0</v>
      </c>
      <c r="P10" s="244">
        <v>0</v>
      </c>
      <c r="Q10" s="244">
        <f>ROUND(E10*P10,2)</f>
        <v>0</v>
      </c>
      <c r="R10" s="246"/>
      <c r="S10" s="246" t="s">
        <v>129</v>
      </c>
      <c r="T10" s="247" t="s">
        <v>130</v>
      </c>
      <c r="U10" s="231">
        <v>0</v>
      </c>
      <c r="V10" s="231">
        <f>ROUND(E10*U10,2)</f>
        <v>0</v>
      </c>
      <c r="W10" s="231"/>
      <c r="X10" s="231" t="s">
        <v>137</v>
      </c>
      <c r="Y10" s="231" t="s">
        <v>132</v>
      </c>
      <c r="Z10" s="210"/>
      <c r="AA10" s="210"/>
      <c r="AB10" s="210"/>
      <c r="AC10" s="210"/>
      <c r="AD10" s="210"/>
      <c r="AE10" s="210"/>
      <c r="AF10" s="210"/>
      <c r="AG10" s="210" t="s">
        <v>138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27"/>
      <c r="B11" s="228"/>
      <c r="C11" s="261" t="s">
        <v>139</v>
      </c>
      <c r="D11" s="255"/>
      <c r="E11" s="255"/>
      <c r="F11" s="255"/>
      <c r="G11" s="255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31"/>
      <c r="Z11" s="210"/>
      <c r="AA11" s="210"/>
      <c r="AB11" s="210"/>
      <c r="AC11" s="210"/>
      <c r="AD11" s="210"/>
      <c r="AE11" s="210"/>
      <c r="AF11" s="210"/>
      <c r="AG11" s="210" t="s">
        <v>140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62" t="s">
        <v>141</v>
      </c>
      <c r="D12" s="256"/>
      <c r="E12" s="256"/>
      <c r="F12" s="256"/>
      <c r="G12" s="256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140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8">
        <v>3</v>
      </c>
      <c r="B13" s="249" t="s">
        <v>142</v>
      </c>
      <c r="C13" s="259" t="s">
        <v>143</v>
      </c>
      <c r="D13" s="250" t="s">
        <v>128</v>
      </c>
      <c r="E13" s="251">
        <v>1</v>
      </c>
      <c r="F13" s="252"/>
      <c r="G13" s="253">
        <f>ROUND(E13*F13,2)</f>
        <v>0</v>
      </c>
      <c r="H13" s="252"/>
      <c r="I13" s="253">
        <f>ROUND(E13*H13,2)</f>
        <v>0</v>
      </c>
      <c r="J13" s="252"/>
      <c r="K13" s="253">
        <f>ROUND(E13*J13,2)</f>
        <v>0</v>
      </c>
      <c r="L13" s="253">
        <v>21</v>
      </c>
      <c r="M13" s="253">
        <f>G13*(1+L13/100)</f>
        <v>0</v>
      </c>
      <c r="N13" s="251">
        <v>0</v>
      </c>
      <c r="O13" s="251">
        <f>ROUND(E13*N13,2)</f>
        <v>0</v>
      </c>
      <c r="P13" s="251">
        <v>0</v>
      </c>
      <c r="Q13" s="251">
        <f>ROUND(E13*P13,2)</f>
        <v>0</v>
      </c>
      <c r="R13" s="253"/>
      <c r="S13" s="253" t="s">
        <v>129</v>
      </c>
      <c r="T13" s="254" t="s">
        <v>130</v>
      </c>
      <c r="U13" s="231">
        <v>0</v>
      </c>
      <c r="V13" s="231">
        <f>ROUND(E13*U13,2)</f>
        <v>0</v>
      </c>
      <c r="W13" s="231"/>
      <c r="X13" s="231" t="s">
        <v>131</v>
      </c>
      <c r="Y13" s="231" t="s">
        <v>132</v>
      </c>
      <c r="Z13" s="210"/>
      <c r="AA13" s="210"/>
      <c r="AB13" s="210"/>
      <c r="AC13" s="210"/>
      <c r="AD13" s="210"/>
      <c r="AE13" s="210"/>
      <c r="AF13" s="210"/>
      <c r="AG13" s="210" t="s">
        <v>133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41">
        <v>4</v>
      </c>
      <c r="B14" s="242" t="s">
        <v>144</v>
      </c>
      <c r="C14" s="260" t="s">
        <v>145</v>
      </c>
      <c r="D14" s="243" t="s">
        <v>128</v>
      </c>
      <c r="E14" s="244">
        <v>1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6"/>
      <c r="S14" s="246" t="s">
        <v>129</v>
      </c>
      <c r="T14" s="247" t="s">
        <v>130</v>
      </c>
      <c r="U14" s="231">
        <v>0</v>
      </c>
      <c r="V14" s="231">
        <f>ROUND(E14*U14,2)</f>
        <v>0</v>
      </c>
      <c r="W14" s="231"/>
      <c r="X14" s="231" t="s">
        <v>131</v>
      </c>
      <c r="Y14" s="231" t="s">
        <v>132</v>
      </c>
      <c r="Z14" s="210"/>
      <c r="AA14" s="210"/>
      <c r="AB14" s="210"/>
      <c r="AC14" s="210"/>
      <c r="AD14" s="210"/>
      <c r="AE14" s="210"/>
      <c r="AF14" s="210"/>
      <c r="AG14" s="210" t="s">
        <v>133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2" x14ac:dyDescent="0.2">
      <c r="A15" s="227"/>
      <c r="B15" s="228"/>
      <c r="C15" s="261" t="s">
        <v>146</v>
      </c>
      <c r="D15" s="255"/>
      <c r="E15" s="255"/>
      <c r="F15" s="255"/>
      <c r="G15" s="255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0"/>
      <c r="AA15" s="210"/>
      <c r="AB15" s="210"/>
      <c r="AC15" s="210"/>
      <c r="AD15" s="210"/>
      <c r="AE15" s="210"/>
      <c r="AF15" s="210"/>
      <c r="AG15" s="210" t="s">
        <v>140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7" t="str">
        <f>C15</f>
        <v>Uvedení všech povrchů dotčených stavbou do původního stavu (komunikace, chodníky zeleň, příkopy, propustky), včetně opravy, údržby a průběžného čištění, kropení komunikací užívaných v průběhu stavby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1">
        <v>5</v>
      </c>
      <c r="B16" s="242" t="s">
        <v>147</v>
      </c>
      <c r="C16" s="260" t="s">
        <v>148</v>
      </c>
      <c r="D16" s="243" t="s">
        <v>136</v>
      </c>
      <c r="E16" s="244">
        <v>1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6"/>
      <c r="S16" s="246" t="s">
        <v>149</v>
      </c>
      <c r="T16" s="247" t="s">
        <v>130</v>
      </c>
      <c r="U16" s="231">
        <v>0</v>
      </c>
      <c r="V16" s="231">
        <f>ROUND(E16*U16,2)</f>
        <v>0</v>
      </c>
      <c r="W16" s="231"/>
      <c r="X16" s="231" t="s">
        <v>137</v>
      </c>
      <c r="Y16" s="231" t="s">
        <v>132</v>
      </c>
      <c r="Z16" s="210"/>
      <c r="AA16" s="210"/>
      <c r="AB16" s="210"/>
      <c r="AC16" s="210"/>
      <c r="AD16" s="210"/>
      <c r="AE16" s="210"/>
      <c r="AF16" s="210"/>
      <c r="AG16" s="210" t="s">
        <v>138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27"/>
      <c r="B17" s="228"/>
      <c r="C17" s="261" t="s">
        <v>182</v>
      </c>
      <c r="D17" s="255"/>
      <c r="E17" s="255"/>
      <c r="F17" s="255"/>
      <c r="G17" s="255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0"/>
      <c r="AA17" s="210"/>
      <c r="AB17" s="210"/>
      <c r="AC17" s="210"/>
      <c r="AD17" s="210"/>
      <c r="AE17" s="210"/>
      <c r="AF17" s="210"/>
      <c r="AG17" s="210" t="s">
        <v>140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3" x14ac:dyDescent="0.2">
      <c r="A18" s="227"/>
      <c r="B18" s="228"/>
      <c r="C18" s="262" t="s">
        <v>150</v>
      </c>
      <c r="D18" s="256"/>
      <c r="E18" s="256"/>
      <c r="F18" s="256"/>
      <c r="G18" s="256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140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57" t="str">
        <f>C18</f>
        <v>Vyhotovení protokolu o vytyčení stavby se seznamem souřadnic vytyčených bodů a jejich polohopisnými (S-JTSK) a výškopisnými (Bpv) hodnotami.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6</v>
      </c>
      <c r="B19" s="242" t="s">
        <v>151</v>
      </c>
      <c r="C19" s="260" t="s">
        <v>152</v>
      </c>
      <c r="D19" s="243" t="s">
        <v>136</v>
      </c>
      <c r="E19" s="244">
        <v>1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/>
      <c r="S19" s="246" t="s">
        <v>149</v>
      </c>
      <c r="T19" s="247" t="s">
        <v>130</v>
      </c>
      <c r="U19" s="231">
        <v>0</v>
      </c>
      <c r="V19" s="231">
        <f>ROUND(E19*U19,2)</f>
        <v>0</v>
      </c>
      <c r="W19" s="231"/>
      <c r="X19" s="231" t="s">
        <v>137</v>
      </c>
      <c r="Y19" s="231" t="s">
        <v>132</v>
      </c>
      <c r="Z19" s="210"/>
      <c r="AA19" s="210"/>
      <c r="AB19" s="210"/>
      <c r="AC19" s="210"/>
      <c r="AD19" s="210"/>
      <c r="AE19" s="210"/>
      <c r="AF19" s="210"/>
      <c r="AG19" s="210" t="s">
        <v>138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2" x14ac:dyDescent="0.2">
      <c r="A20" s="227"/>
      <c r="B20" s="228"/>
      <c r="C20" s="261" t="s">
        <v>153</v>
      </c>
      <c r="D20" s="255"/>
      <c r="E20" s="255"/>
      <c r="F20" s="255"/>
      <c r="G20" s="255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0"/>
      <c r="AA20" s="210"/>
      <c r="AB20" s="210"/>
      <c r="AC20" s="210"/>
      <c r="AD20" s="210"/>
      <c r="AE20" s="210"/>
      <c r="AF20" s="210"/>
      <c r="AG20" s="210" t="s">
        <v>140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57" t="str">
        <f>C20</f>
        <v>Zaměření a vytýčení stávajících inženýrských sítí v místě stavby z hlediska jejich ochrany při provádění stavby.</v>
      </c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1">
        <v>7</v>
      </c>
      <c r="B21" s="242" t="s">
        <v>154</v>
      </c>
      <c r="C21" s="260" t="s">
        <v>155</v>
      </c>
      <c r="D21" s="243" t="s">
        <v>136</v>
      </c>
      <c r="E21" s="244">
        <v>1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/>
      <c r="S21" s="246" t="s">
        <v>149</v>
      </c>
      <c r="T21" s="247" t="s">
        <v>130</v>
      </c>
      <c r="U21" s="231">
        <v>0</v>
      </c>
      <c r="V21" s="231">
        <f>ROUND(E21*U21,2)</f>
        <v>0</v>
      </c>
      <c r="W21" s="231"/>
      <c r="X21" s="231" t="s">
        <v>137</v>
      </c>
      <c r="Y21" s="231" t="s">
        <v>132</v>
      </c>
      <c r="Z21" s="210"/>
      <c r="AA21" s="210"/>
      <c r="AB21" s="210"/>
      <c r="AC21" s="210"/>
      <c r="AD21" s="210"/>
      <c r="AE21" s="210"/>
      <c r="AF21" s="210"/>
      <c r="AG21" s="210" t="s">
        <v>138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2" x14ac:dyDescent="0.2">
      <c r="A22" s="227"/>
      <c r="B22" s="228"/>
      <c r="C22" s="261" t="s">
        <v>156</v>
      </c>
      <c r="D22" s="255"/>
      <c r="E22" s="255"/>
      <c r="F22" s="255"/>
      <c r="G22" s="255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0"/>
      <c r="AA22" s="210"/>
      <c r="AB22" s="210"/>
      <c r="AC22" s="210"/>
      <c r="AD22" s="210"/>
      <c r="AE22" s="210"/>
      <c r="AF22" s="210"/>
      <c r="AG22" s="210" t="s">
        <v>140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57" t="str">
        <f>C22</f>
        <v>- náklady na provedení skutečného zaměření stavby v rozsahu nezbytném pro zápis změny do katastru nemovitostí.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1">
        <v>8</v>
      </c>
      <c r="B23" s="242" t="s">
        <v>157</v>
      </c>
      <c r="C23" s="260" t="s">
        <v>158</v>
      </c>
      <c r="D23" s="243" t="s">
        <v>136</v>
      </c>
      <c r="E23" s="244">
        <v>1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6"/>
      <c r="S23" s="246" t="s">
        <v>149</v>
      </c>
      <c r="T23" s="247" t="s">
        <v>130</v>
      </c>
      <c r="U23" s="231">
        <v>0</v>
      </c>
      <c r="V23" s="231">
        <f>ROUND(E23*U23,2)</f>
        <v>0</v>
      </c>
      <c r="W23" s="231"/>
      <c r="X23" s="231" t="s">
        <v>137</v>
      </c>
      <c r="Y23" s="231" t="s">
        <v>132</v>
      </c>
      <c r="Z23" s="210"/>
      <c r="AA23" s="210"/>
      <c r="AB23" s="210"/>
      <c r="AC23" s="210"/>
      <c r="AD23" s="210"/>
      <c r="AE23" s="210"/>
      <c r="AF23" s="210"/>
      <c r="AG23" s="210" t="s">
        <v>138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2" x14ac:dyDescent="0.2">
      <c r="A24" s="227"/>
      <c r="B24" s="228"/>
      <c r="C24" s="261" t="s">
        <v>159</v>
      </c>
      <c r="D24" s="255"/>
      <c r="E24" s="255"/>
      <c r="F24" s="255"/>
      <c r="G24" s="255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140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57" t="str">
        <f>C24</f>
        <v>Náklady na vyhotovení dokumentace skutečného provedení stavby a její předání objednateli v požadované formě a požadovaném počtu.</v>
      </c>
      <c r="BB24" s="210"/>
      <c r="BC24" s="210"/>
      <c r="BD24" s="210"/>
      <c r="BE24" s="210"/>
      <c r="BF24" s="210"/>
      <c r="BG24" s="210"/>
      <c r="BH24" s="210"/>
    </row>
    <row r="25" spans="1:60" ht="22.5" outlineLevel="3" x14ac:dyDescent="0.2">
      <c r="A25" s="227"/>
      <c r="B25" s="228"/>
      <c r="C25" s="262" t="s">
        <v>160</v>
      </c>
      <c r="D25" s="256"/>
      <c r="E25" s="256"/>
      <c r="F25" s="256"/>
      <c r="G25" s="256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140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57" t="str">
        <f>C25</f>
        <v>- 3x vyhotovení - dokumentace v listinné a 2x na CD vdigitální podobě v souladu se stavebním zákonem a provádějícími předpisy, zakreslení změn PD, vč. revizí, prohlášení o shodě apod.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1">
        <v>9</v>
      </c>
      <c r="B26" s="242" t="s">
        <v>161</v>
      </c>
      <c r="C26" s="260" t="s">
        <v>162</v>
      </c>
      <c r="D26" s="243" t="s">
        <v>136</v>
      </c>
      <c r="E26" s="244">
        <v>1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149</v>
      </c>
      <c r="T26" s="247" t="s">
        <v>130</v>
      </c>
      <c r="U26" s="231">
        <v>0</v>
      </c>
      <c r="V26" s="231">
        <f>ROUND(E26*U26,2)</f>
        <v>0</v>
      </c>
      <c r="W26" s="231"/>
      <c r="X26" s="231" t="s">
        <v>137</v>
      </c>
      <c r="Y26" s="231" t="s">
        <v>132</v>
      </c>
      <c r="Z26" s="210"/>
      <c r="AA26" s="210"/>
      <c r="AB26" s="210"/>
      <c r="AC26" s="210"/>
      <c r="AD26" s="210"/>
      <c r="AE26" s="210"/>
      <c r="AF26" s="210"/>
      <c r="AG26" s="210" t="s">
        <v>138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2" x14ac:dyDescent="0.2">
      <c r="A27" s="227"/>
      <c r="B27" s="228"/>
      <c r="C27" s="261" t="s">
        <v>163</v>
      </c>
      <c r="D27" s="255"/>
      <c r="E27" s="255"/>
      <c r="F27" s="255"/>
      <c r="G27" s="255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140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57" t="str">
        <f>C27</f>
        <v>Náklady zhotovitele, související s prováděním zkoušek a revizí předepsaných technickými normami, TP nebo objednatelem a které jsou pro provedení díla nezbytné.</v>
      </c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62" t="s">
        <v>164</v>
      </c>
      <c r="D28" s="256"/>
      <c r="E28" s="256"/>
      <c r="F28" s="256"/>
      <c r="G28" s="256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140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27"/>
      <c r="B29" s="228"/>
      <c r="C29" s="262" t="s">
        <v>165</v>
      </c>
      <c r="D29" s="256"/>
      <c r="E29" s="256"/>
      <c r="F29" s="256"/>
      <c r="G29" s="256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140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27"/>
      <c r="B30" s="228"/>
      <c r="C30" s="262" t="s">
        <v>166</v>
      </c>
      <c r="D30" s="256"/>
      <c r="E30" s="256"/>
      <c r="F30" s="256"/>
      <c r="G30" s="256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0"/>
      <c r="AA30" s="210"/>
      <c r="AB30" s="210"/>
      <c r="AC30" s="210"/>
      <c r="AD30" s="210"/>
      <c r="AE30" s="210"/>
      <c r="AF30" s="210"/>
      <c r="AG30" s="210" t="s">
        <v>140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27"/>
      <c r="B31" s="228"/>
      <c r="C31" s="262" t="s">
        <v>167</v>
      </c>
      <c r="D31" s="256"/>
      <c r="E31" s="256"/>
      <c r="F31" s="256"/>
      <c r="G31" s="256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0"/>
      <c r="AA31" s="210"/>
      <c r="AB31" s="210"/>
      <c r="AC31" s="210"/>
      <c r="AD31" s="210"/>
      <c r="AE31" s="210"/>
      <c r="AF31" s="210"/>
      <c r="AG31" s="210" t="s">
        <v>140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62" t="s">
        <v>168</v>
      </c>
      <c r="D32" s="256"/>
      <c r="E32" s="256"/>
      <c r="F32" s="256"/>
      <c r="G32" s="256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0"/>
      <c r="AA32" s="210"/>
      <c r="AB32" s="210"/>
      <c r="AC32" s="210"/>
      <c r="AD32" s="210"/>
      <c r="AE32" s="210"/>
      <c r="AF32" s="210"/>
      <c r="AG32" s="210" t="s">
        <v>140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27"/>
      <c r="B33" s="228"/>
      <c r="C33" s="262" t="s">
        <v>169</v>
      </c>
      <c r="D33" s="256"/>
      <c r="E33" s="256"/>
      <c r="F33" s="256"/>
      <c r="G33" s="256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31"/>
      <c r="Z33" s="210"/>
      <c r="AA33" s="210"/>
      <c r="AB33" s="210"/>
      <c r="AC33" s="210"/>
      <c r="AD33" s="210"/>
      <c r="AE33" s="210"/>
      <c r="AF33" s="210"/>
      <c r="AG33" s="210" t="s">
        <v>140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27"/>
      <c r="B34" s="228"/>
      <c r="C34" s="262" t="s">
        <v>170</v>
      </c>
      <c r="D34" s="256"/>
      <c r="E34" s="256"/>
      <c r="F34" s="256"/>
      <c r="G34" s="256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0"/>
      <c r="AA34" s="210"/>
      <c r="AB34" s="210"/>
      <c r="AC34" s="210"/>
      <c r="AD34" s="210"/>
      <c r="AE34" s="210"/>
      <c r="AF34" s="210"/>
      <c r="AG34" s="210" t="s">
        <v>140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27"/>
      <c r="B35" s="228"/>
      <c r="C35" s="262" t="s">
        <v>171</v>
      </c>
      <c r="D35" s="256"/>
      <c r="E35" s="256"/>
      <c r="F35" s="256"/>
      <c r="G35" s="256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0"/>
      <c r="AA35" s="210"/>
      <c r="AB35" s="210"/>
      <c r="AC35" s="210"/>
      <c r="AD35" s="210"/>
      <c r="AE35" s="210"/>
      <c r="AF35" s="210"/>
      <c r="AG35" s="210" t="s">
        <v>140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1">
        <v>10</v>
      </c>
      <c r="B36" s="242" t="s">
        <v>172</v>
      </c>
      <c r="C36" s="260" t="s">
        <v>173</v>
      </c>
      <c r="D36" s="243" t="s">
        <v>128</v>
      </c>
      <c r="E36" s="244">
        <v>1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6"/>
      <c r="S36" s="246" t="s">
        <v>129</v>
      </c>
      <c r="T36" s="247" t="s">
        <v>130</v>
      </c>
      <c r="U36" s="231">
        <v>0</v>
      </c>
      <c r="V36" s="231">
        <f>ROUND(E36*U36,2)</f>
        <v>0</v>
      </c>
      <c r="W36" s="231"/>
      <c r="X36" s="231" t="s">
        <v>137</v>
      </c>
      <c r="Y36" s="231" t="s">
        <v>132</v>
      </c>
      <c r="Z36" s="210"/>
      <c r="AA36" s="210"/>
      <c r="AB36" s="210"/>
      <c r="AC36" s="210"/>
      <c r="AD36" s="210"/>
      <c r="AE36" s="210"/>
      <c r="AF36" s="210"/>
      <c r="AG36" s="210" t="s">
        <v>138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2" x14ac:dyDescent="0.2">
      <c r="A37" s="227"/>
      <c r="B37" s="228"/>
      <c r="C37" s="261" t="s">
        <v>174</v>
      </c>
      <c r="D37" s="255"/>
      <c r="E37" s="255"/>
      <c r="F37" s="255"/>
      <c r="G37" s="255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31"/>
      <c r="Z37" s="210"/>
      <c r="AA37" s="210"/>
      <c r="AB37" s="210"/>
      <c r="AC37" s="210"/>
      <c r="AD37" s="210"/>
      <c r="AE37" s="210"/>
      <c r="AF37" s="210"/>
      <c r="AG37" s="210" t="s">
        <v>140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57" t="str">
        <f>C37</f>
        <v>Fotodokumentace stavby před zahájením stavby, v průběhu výstavby a po stavbě. Zařazení fotek do fotoalba v časové posloupnosti a popisem činnosti a číslem objektů v listinné a digitální podobě.</v>
      </c>
      <c r="BB37" s="210"/>
      <c r="BC37" s="210"/>
      <c r="BD37" s="210"/>
      <c r="BE37" s="210"/>
      <c r="BF37" s="210"/>
      <c r="BG37" s="210"/>
      <c r="BH37" s="210"/>
    </row>
    <row r="38" spans="1:60" ht="33.75" outlineLevel="3" x14ac:dyDescent="0.2">
      <c r="A38" s="227"/>
      <c r="B38" s="228"/>
      <c r="C38" s="262" t="s">
        <v>175</v>
      </c>
      <c r="D38" s="256"/>
      <c r="E38" s="256"/>
      <c r="F38" s="256"/>
      <c r="G38" s="256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0"/>
      <c r="AA38" s="210"/>
      <c r="AB38" s="210"/>
      <c r="AC38" s="210"/>
      <c r="AD38" s="210"/>
      <c r="AE38" s="210"/>
      <c r="AF38" s="210"/>
      <c r="AG38" s="210" t="s">
        <v>140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57" t="str">
        <f>C38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1">
        <v>11</v>
      </c>
      <c r="B39" s="242" t="s">
        <v>176</v>
      </c>
      <c r="C39" s="260" t="s">
        <v>177</v>
      </c>
      <c r="D39" s="243" t="s">
        <v>136</v>
      </c>
      <c r="E39" s="244">
        <v>1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/>
      <c r="S39" s="246" t="s">
        <v>149</v>
      </c>
      <c r="T39" s="247" t="s">
        <v>130</v>
      </c>
      <c r="U39" s="231">
        <v>0</v>
      </c>
      <c r="V39" s="231">
        <f>ROUND(E39*U39,2)</f>
        <v>0</v>
      </c>
      <c r="W39" s="231"/>
      <c r="X39" s="231" t="s">
        <v>137</v>
      </c>
      <c r="Y39" s="231" t="s">
        <v>132</v>
      </c>
      <c r="Z39" s="210"/>
      <c r="AA39" s="210"/>
      <c r="AB39" s="210"/>
      <c r="AC39" s="210"/>
      <c r="AD39" s="210"/>
      <c r="AE39" s="210"/>
      <c r="AF39" s="210"/>
      <c r="AG39" s="210" t="s">
        <v>138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78.75" outlineLevel="2" x14ac:dyDescent="0.2">
      <c r="A40" s="227"/>
      <c r="B40" s="228"/>
      <c r="C40" s="261" t="s">
        <v>178</v>
      </c>
      <c r="D40" s="255"/>
      <c r="E40" s="255"/>
      <c r="F40" s="255"/>
      <c r="G40" s="255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0"/>
      <c r="AA40" s="210"/>
      <c r="AB40" s="210"/>
      <c r="AC40" s="210"/>
      <c r="AD40" s="210"/>
      <c r="AE40" s="210"/>
      <c r="AF40" s="210"/>
      <c r="AG40" s="210" t="s">
        <v>140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57" t="str">
        <f>C40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40" s="210"/>
      <c r="BC40" s="210"/>
      <c r="BD40" s="210"/>
      <c r="BE40" s="210"/>
      <c r="BF40" s="210"/>
      <c r="BG40" s="210"/>
      <c r="BH40" s="210"/>
    </row>
    <row r="41" spans="1:60" x14ac:dyDescent="0.2">
      <c r="A41" s="3"/>
      <c r="B41" s="4"/>
      <c r="C41" s="263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v>12</v>
      </c>
      <c r="AF41">
        <v>21</v>
      </c>
      <c r="AG41" t="s">
        <v>110</v>
      </c>
    </row>
    <row r="42" spans="1:60" x14ac:dyDescent="0.2">
      <c r="A42" s="213"/>
      <c r="B42" s="214" t="s">
        <v>31</v>
      </c>
      <c r="C42" s="264"/>
      <c r="D42" s="215"/>
      <c r="E42" s="216"/>
      <c r="F42" s="216"/>
      <c r="G42" s="240">
        <f>G8</f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f>SUMIF(L7:L40,AE41,G7:G40)</f>
        <v>0</v>
      </c>
      <c r="AF42">
        <f>SUMIF(L7:L40,AF41,G7:G40)</f>
        <v>0</v>
      </c>
      <c r="AG42" t="s">
        <v>179</v>
      </c>
    </row>
    <row r="43" spans="1:60" x14ac:dyDescent="0.2">
      <c r="A43" s="3"/>
      <c r="B43" s="4"/>
      <c r="C43" s="263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">
      <c r="A44" s="3"/>
      <c r="B44" s="4"/>
      <c r="C44" s="263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217" t="s">
        <v>180</v>
      </c>
      <c r="B45" s="217"/>
      <c r="C45" s="265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218"/>
      <c r="B46" s="219"/>
      <c r="C46" s="266"/>
      <c r="D46" s="219"/>
      <c r="E46" s="219"/>
      <c r="F46" s="219"/>
      <c r="G46" s="22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G46" t="s">
        <v>181</v>
      </c>
    </row>
    <row r="47" spans="1:60" x14ac:dyDescent="0.2">
      <c r="A47" s="221"/>
      <c r="B47" s="222"/>
      <c r="C47" s="267"/>
      <c r="D47" s="222"/>
      <c r="E47" s="222"/>
      <c r="F47" s="222"/>
      <c r="G47" s="22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2">
      <c r="A48" s="221"/>
      <c r="B48" s="222"/>
      <c r="C48" s="267"/>
      <c r="D48" s="222"/>
      <c r="E48" s="222"/>
      <c r="F48" s="222"/>
      <c r="G48" s="22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221"/>
      <c r="B49" s="222"/>
      <c r="C49" s="267"/>
      <c r="D49" s="222"/>
      <c r="E49" s="222"/>
      <c r="F49" s="222"/>
      <c r="G49" s="22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224"/>
      <c r="B50" s="225"/>
      <c r="C50" s="268"/>
      <c r="D50" s="225"/>
      <c r="E50" s="225"/>
      <c r="F50" s="225"/>
      <c r="G50" s="226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3"/>
      <c r="B51" s="4"/>
      <c r="C51" s="263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C52" s="269"/>
      <c r="D52" s="10"/>
      <c r="AG52" t="s">
        <v>183</v>
      </c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D3WsXenuXnwFKgWpUV2rYMR4G2nIJoU+Vhd1T0UZJgGyTv0bRdp2i3Imdf2mltnSQ35/dDwxO5Hel6qxHqrEw==" saltValue="LoOj0G+bHzq3GQXS7cQ9VA==" spinCount="100000" sheet="1" formatRows="0"/>
  <mergeCells count="27">
    <mergeCell ref="C34:G34"/>
    <mergeCell ref="C35:G35"/>
    <mergeCell ref="C37:G37"/>
    <mergeCell ref="C38:G38"/>
    <mergeCell ref="C40:G40"/>
    <mergeCell ref="C28:G28"/>
    <mergeCell ref="C29:G29"/>
    <mergeCell ref="C30:G30"/>
    <mergeCell ref="C31:G31"/>
    <mergeCell ref="C32:G32"/>
    <mergeCell ref="C33:G33"/>
    <mergeCell ref="C18:G18"/>
    <mergeCell ref="C20:G20"/>
    <mergeCell ref="C22:G22"/>
    <mergeCell ref="C24:G24"/>
    <mergeCell ref="C25:G25"/>
    <mergeCell ref="C27:G27"/>
    <mergeCell ref="A1:G1"/>
    <mergeCell ref="C2:G2"/>
    <mergeCell ref="C3:G3"/>
    <mergeCell ref="C4:G4"/>
    <mergeCell ref="A45:C45"/>
    <mergeCell ref="A46:G50"/>
    <mergeCell ref="C11:G11"/>
    <mergeCell ref="C12:G12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DBA1-18A9-411F-8A26-824244D84F1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98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99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99</v>
      </c>
      <c r="AG3" t="s">
        <v>100</v>
      </c>
    </row>
    <row r="4" spans="1:60" ht="24.95" customHeight="1" x14ac:dyDescent="0.2">
      <c r="A4" s="200" t="s">
        <v>10</v>
      </c>
      <c r="B4" s="201" t="s">
        <v>60</v>
      </c>
      <c r="C4" s="202" t="s">
        <v>64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31</v>
      </c>
      <c r="H6" s="209" t="s">
        <v>32</v>
      </c>
      <c r="I6" s="209" t="s">
        <v>108</v>
      </c>
      <c r="J6" s="209" t="s">
        <v>33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  <c r="Y6" s="209" t="s">
        <v>123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124</v>
      </c>
      <c r="B8" s="235" t="s">
        <v>75</v>
      </c>
      <c r="C8" s="258" t="s">
        <v>76</v>
      </c>
      <c r="D8" s="236"/>
      <c r="E8" s="237"/>
      <c r="F8" s="238"/>
      <c r="G8" s="238">
        <f>SUMIF(AG9:AG11,"&lt;&gt;NOR",G9:G11)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37"/>
      <c r="O8" s="237">
        <f>SUM(O9:O11)</f>
        <v>0</v>
      </c>
      <c r="P8" s="237"/>
      <c r="Q8" s="237">
        <f>SUM(Q9:Q11)</f>
        <v>507.09999999999997</v>
      </c>
      <c r="R8" s="238"/>
      <c r="S8" s="238"/>
      <c r="T8" s="239"/>
      <c r="U8" s="233"/>
      <c r="V8" s="233">
        <f>SUM(V9:V11)</f>
        <v>117.21</v>
      </c>
      <c r="W8" s="233"/>
      <c r="X8" s="233"/>
      <c r="Y8" s="233"/>
      <c r="AG8" t="s">
        <v>125</v>
      </c>
    </row>
    <row r="9" spans="1:60" outlineLevel="1" x14ac:dyDescent="0.2">
      <c r="A9" s="248">
        <v>1</v>
      </c>
      <c r="B9" s="249" t="s">
        <v>184</v>
      </c>
      <c r="C9" s="259" t="s">
        <v>185</v>
      </c>
      <c r="D9" s="250" t="s">
        <v>186</v>
      </c>
      <c r="E9" s="251">
        <v>674.65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0.44</v>
      </c>
      <c r="Q9" s="251">
        <f>ROUND(E9*P9,2)</f>
        <v>296.85000000000002</v>
      </c>
      <c r="R9" s="253"/>
      <c r="S9" s="253" t="s">
        <v>149</v>
      </c>
      <c r="T9" s="254" t="s">
        <v>149</v>
      </c>
      <c r="U9" s="231">
        <v>7.2999999999999995E-2</v>
      </c>
      <c r="V9" s="231">
        <f>ROUND(E9*U9,2)</f>
        <v>49.25</v>
      </c>
      <c r="W9" s="231"/>
      <c r="X9" s="231" t="s">
        <v>131</v>
      </c>
      <c r="Y9" s="231" t="s">
        <v>132</v>
      </c>
      <c r="Z9" s="210"/>
      <c r="AA9" s="210"/>
      <c r="AB9" s="210"/>
      <c r="AC9" s="210"/>
      <c r="AD9" s="210"/>
      <c r="AE9" s="210"/>
      <c r="AF9" s="210"/>
      <c r="AG9" s="210" t="s">
        <v>133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8">
        <v>2</v>
      </c>
      <c r="B10" s="249" t="s">
        <v>187</v>
      </c>
      <c r="C10" s="259" t="s">
        <v>188</v>
      </c>
      <c r="D10" s="250" t="s">
        <v>186</v>
      </c>
      <c r="E10" s="251">
        <v>674.65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1">
        <v>0</v>
      </c>
      <c r="O10" s="251">
        <f>ROUND(E10*N10,2)</f>
        <v>0</v>
      </c>
      <c r="P10" s="251">
        <v>0.22</v>
      </c>
      <c r="Q10" s="251">
        <f>ROUND(E10*P10,2)</f>
        <v>148.41999999999999</v>
      </c>
      <c r="R10" s="253"/>
      <c r="S10" s="253" t="s">
        <v>149</v>
      </c>
      <c r="T10" s="254" t="s">
        <v>149</v>
      </c>
      <c r="U10" s="231">
        <v>0.06</v>
      </c>
      <c r="V10" s="231">
        <f>ROUND(E10*U10,2)</f>
        <v>40.479999999999997</v>
      </c>
      <c r="W10" s="231"/>
      <c r="X10" s="231" t="s">
        <v>131</v>
      </c>
      <c r="Y10" s="231" t="s">
        <v>132</v>
      </c>
      <c r="Z10" s="210"/>
      <c r="AA10" s="210"/>
      <c r="AB10" s="210"/>
      <c r="AC10" s="210"/>
      <c r="AD10" s="210"/>
      <c r="AE10" s="210"/>
      <c r="AF10" s="210"/>
      <c r="AG10" s="210" t="s">
        <v>133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8">
        <v>3</v>
      </c>
      <c r="B11" s="249" t="s">
        <v>189</v>
      </c>
      <c r="C11" s="259" t="s">
        <v>190</v>
      </c>
      <c r="D11" s="250" t="s">
        <v>191</v>
      </c>
      <c r="E11" s="251">
        <v>229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1">
        <v>0</v>
      </c>
      <c r="O11" s="251">
        <f>ROUND(E11*N11,2)</f>
        <v>0</v>
      </c>
      <c r="P11" s="251">
        <v>0.27</v>
      </c>
      <c r="Q11" s="251">
        <f>ROUND(E11*P11,2)</f>
        <v>61.83</v>
      </c>
      <c r="R11" s="253"/>
      <c r="S11" s="253" t="s">
        <v>149</v>
      </c>
      <c r="T11" s="254" t="s">
        <v>149</v>
      </c>
      <c r="U11" s="231">
        <v>0.12</v>
      </c>
      <c r="V11" s="231">
        <f>ROUND(E11*U11,2)</f>
        <v>27.48</v>
      </c>
      <c r="W11" s="231"/>
      <c r="X11" s="231" t="s">
        <v>131</v>
      </c>
      <c r="Y11" s="231" t="s">
        <v>132</v>
      </c>
      <c r="Z11" s="210"/>
      <c r="AA11" s="210"/>
      <c r="AB11" s="210"/>
      <c r="AC11" s="210"/>
      <c r="AD11" s="210"/>
      <c r="AE11" s="210"/>
      <c r="AF11" s="210"/>
      <c r="AG11" s="210" t="s">
        <v>133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34" t="s">
        <v>124</v>
      </c>
      <c r="B12" s="235" t="s">
        <v>77</v>
      </c>
      <c r="C12" s="258" t="s">
        <v>78</v>
      </c>
      <c r="D12" s="236"/>
      <c r="E12" s="237"/>
      <c r="F12" s="238"/>
      <c r="G12" s="238">
        <f>SUMIF(AG13:AG31,"&lt;&gt;NOR",G13:G31)</f>
        <v>0</v>
      </c>
      <c r="H12" s="238"/>
      <c r="I12" s="238">
        <f>SUM(I13:I31)</f>
        <v>0</v>
      </c>
      <c r="J12" s="238"/>
      <c r="K12" s="238">
        <f>SUM(K13:K31)</f>
        <v>0</v>
      </c>
      <c r="L12" s="238"/>
      <c r="M12" s="238">
        <f>SUM(M13:M31)</f>
        <v>0</v>
      </c>
      <c r="N12" s="237"/>
      <c r="O12" s="237">
        <f>SUM(O13:O31)</f>
        <v>0</v>
      </c>
      <c r="P12" s="237"/>
      <c r="Q12" s="237">
        <f>SUM(Q13:Q31)</f>
        <v>2</v>
      </c>
      <c r="R12" s="238"/>
      <c r="S12" s="238"/>
      <c r="T12" s="239"/>
      <c r="U12" s="233"/>
      <c r="V12" s="233">
        <f>SUM(V13:V31)</f>
        <v>61.22</v>
      </c>
      <c r="W12" s="233"/>
      <c r="X12" s="233"/>
      <c r="Y12" s="233"/>
      <c r="AG12" t="s">
        <v>125</v>
      </c>
    </row>
    <row r="13" spans="1:60" ht="22.5" outlineLevel="1" x14ac:dyDescent="0.2">
      <c r="A13" s="241">
        <v>4</v>
      </c>
      <c r="B13" s="242" t="s">
        <v>192</v>
      </c>
      <c r="C13" s="260" t="s">
        <v>193</v>
      </c>
      <c r="D13" s="243" t="s">
        <v>194</v>
      </c>
      <c r="E13" s="244">
        <v>1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2</v>
      </c>
      <c r="Q13" s="244">
        <f>ROUND(E13*P13,2)</f>
        <v>2</v>
      </c>
      <c r="R13" s="246"/>
      <c r="S13" s="246" t="s">
        <v>149</v>
      </c>
      <c r="T13" s="247" t="s">
        <v>149</v>
      </c>
      <c r="U13" s="231">
        <v>0.77</v>
      </c>
      <c r="V13" s="231">
        <f>ROUND(E13*U13,2)</f>
        <v>0.77</v>
      </c>
      <c r="W13" s="231"/>
      <c r="X13" s="231" t="s">
        <v>131</v>
      </c>
      <c r="Y13" s="231" t="s">
        <v>132</v>
      </c>
      <c r="Z13" s="210"/>
      <c r="AA13" s="210"/>
      <c r="AB13" s="210"/>
      <c r="AC13" s="210"/>
      <c r="AD13" s="210"/>
      <c r="AE13" s="210"/>
      <c r="AF13" s="210"/>
      <c r="AG13" s="210" t="s">
        <v>133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75" t="s">
        <v>195</v>
      </c>
      <c r="D14" s="270"/>
      <c r="E14" s="271">
        <v>1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0"/>
      <c r="AA14" s="210"/>
      <c r="AB14" s="210"/>
      <c r="AC14" s="210"/>
      <c r="AD14" s="210"/>
      <c r="AE14" s="210"/>
      <c r="AF14" s="210"/>
      <c r="AG14" s="210" t="s">
        <v>196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5</v>
      </c>
      <c r="B15" s="242" t="s">
        <v>197</v>
      </c>
      <c r="C15" s="260" t="s">
        <v>198</v>
      </c>
      <c r="D15" s="243" t="s">
        <v>194</v>
      </c>
      <c r="E15" s="244">
        <v>112.6846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149</v>
      </c>
      <c r="T15" s="247" t="s">
        <v>149</v>
      </c>
      <c r="U15" s="231">
        <v>0.223</v>
      </c>
      <c r="V15" s="231">
        <f>ROUND(E15*U15,2)</f>
        <v>25.13</v>
      </c>
      <c r="W15" s="231"/>
      <c r="X15" s="231" t="s">
        <v>131</v>
      </c>
      <c r="Y15" s="231" t="s">
        <v>132</v>
      </c>
      <c r="Z15" s="210"/>
      <c r="AA15" s="210"/>
      <c r="AB15" s="210"/>
      <c r="AC15" s="210"/>
      <c r="AD15" s="210"/>
      <c r="AE15" s="210"/>
      <c r="AF15" s="210"/>
      <c r="AG15" s="210" t="s">
        <v>133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75" t="s">
        <v>199</v>
      </c>
      <c r="D16" s="270"/>
      <c r="E16" s="271">
        <v>143.03960000000001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0"/>
      <c r="AA16" s="210"/>
      <c r="AB16" s="210"/>
      <c r="AC16" s="210"/>
      <c r="AD16" s="210"/>
      <c r="AE16" s="210"/>
      <c r="AF16" s="210"/>
      <c r="AG16" s="210" t="s">
        <v>196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75" t="s">
        <v>200</v>
      </c>
      <c r="D17" s="270"/>
      <c r="E17" s="271">
        <v>172.04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0"/>
      <c r="AA17" s="210"/>
      <c r="AB17" s="210"/>
      <c r="AC17" s="210"/>
      <c r="AD17" s="210"/>
      <c r="AE17" s="210"/>
      <c r="AF17" s="210"/>
      <c r="AG17" s="210" t="s">
        <v>196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75" t="s">
        <v>201</v>
      </c>
      <c r="D18" s="270"/>
      <c r="E18" s="271">
        <v>-202.39500000000001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196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6</v>
      </c>
      <c r="B19" s="242" t="s">
        <v>202</v>
      </c>
      <c r="C19" s="260" t="s">
        <v>203</v>
      </c>
      <c r="D19" s="243" t="s">
        <v>194</v>
      </c>
      <c r="E19" s="244">
        <v>39.439610000000002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/>
      <c r="S19" s="246" t="s">
        <v>149</v>
      </c>
      <c r="T19" s="247" t="s">
        <v>149</v>
      </c>
      <c r="U19" s="231">
        <v>0.09</v>
      </c>
      <c r="V19" s="231">
        <f>ROUND(E19*U19,2)</f>
        <v>3.55</v>
      </c>
      <c r="W19" s="231"/>
      <c r="X19" s="231" t="s">
        <v>131</v>
      </c>
      <c r="Y19" s="231" t="s">
        <v>132</v>
      </c>
      <c r="Z19" s="210"/>
      <c r="AA19" s="210"/>
      <c r="AB19" s="210"/>
      <c r="AC19" s="210"/>
      <c r="AD19" s="210"/>
      <c r="AE19" s="210"/>
      <c r="AF19" s="210"/>
      <c r="AG19" s="210" t="s">
        <v>133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75" t="s">
        <v>204</v>
      </c>
      <c r="D20" s="270"/>
      <c r="E20" s="271">
        <v>39.439610000000002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0"/>
      <c r="AA20" s="210"/>
      <c r="AB20" s="210"/>
      <c r="AC20" s="210"/>
      <c r="AD20" s="210"/>
      <c r="AE20" s="210"/>
      <c r="AF20" s="210"/>
      <c r="AG20" s="210" t="s">
        <v>196</v>
      </c>
      <c r="AH20" s="210">
        <v>5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41">
        <v>7</v>
      </c>
      <c r="B21" s="242" t="s">
        <v>205</v>
      </c>
      <c r="C21" s="260" t="s">
        <v>206</v>
      </c>
      <c r="D21" s="243" t="s">
        <v>194</v>
      </c>
      <c r="E21" s="244">
        <v>103.6846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/>
      <c r="S21" s="246" t="s">
        <v>149</v>
      </c>
      <c r="T21" s="247" t="s">
        <v>149</v>
      </c>
      <c r="U21" s="231">
        <v>0.01</v>
      </c>
      <c r="V21" s="231">
        <f>ROUND(E21*U21,2)</f>
        <v>1.04</v>
      </c>
      <c r="W21" s="231"/>
      <c r="X21" s="231" t="s">
        <v>131</v>
      </c>
      <c r="Y21" s="231" t="s">
        <v>132</v>
      </c>
      <c r="Z21" s="210"/>
      <c r="AA21" s="210"/>
      <c r="AB21" s="210"/>
      <c r="AC21" s="210"/>
      <c r="AD21" s="210"/>
      <c r="AE21" s="210"/>
      <c r="AF21" s="210"/>
      <c r="AG21" s="210" t="s">
        <v>133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27"/>
      <c r="B22" s="228"/>
      <c r="C22" s="275" t="s">
        <v>207</v>
      </c>
      <c r="D22" s="270"/>
      <c r="E22" s="271">
        <v>112.6846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0"/>
      <c r="AA22" s="210"/>
      <c r="AB22" s="210"/>
      <c r="AC22" s="210"/>
      <c r="AD22" s="210"/>
      <c r="AE22" s="210"/>
      <c r="AF22" s="210"/>
      <c r="AG22" s="210" t="s">
        <v>196</v>
      </c>
      <c r="AH22" s="210">
        <v>5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27"/>
      <c r="B23" s="228"/>
      <c r="C23" s="275" t="s">
        <v>208</v>
      </c>
      <c r="D23" s="270"/>
      <c r="E23" s="271">
        <v>-9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0"/>
      <c r="AA23" s="210"/>
      <c r="AB23" s="210"/>
      <c r="AC23" s="210"/>
      <c r="AD23" s="210"/>
      <c r="AE23" s="210"/>
      <c r="AF23" s="210"/>
      <c r="AG23" s="210" t="s">
        <v>196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1">
        <v>8</v>
      </c>
      <c r="B24" s="242" t="s">
        <v>209</v>
      </c>
      <c r="C24" s="260" t="s">
        <v>210</v>
      </c>
      <c r="D24" s="243" t="s">
        <v>194</v>
      </c>
      <c r="E24" s="244">
        <v>103.6846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/>
      <c r="S24" s="246" t="s">
        <v>149</v>
      </c>
      <c r="T24" s="247" t="s">
        <v>149</v>
      </c>
      <c r="U24" s="231">
        <v>8.9999999999999993E-3</v>
      </c>
      <c r="V24" s="231">
        <f>ROUND(E24*U24,2)</f>
        <v>0.93</v>
      </c>
      <c r="W24" s="231"/>
      <c r="X24" s="231" t="s">
        <v>131</v>
      </c>
      <c r="Y24" s="231" t="s">
        <v>132</v>
      </c>
      <c r="Z24" s="210"/>
      <c r="AA24" s="210"/>
      <c r="AB24" s="210"/>
      <c r="AC24" s="210"/>
      <c r="AD24" s="210"/>
      <c r="AE24" s="210"/>
      <c r="AF24" s="210"/>
      <c r="AG24" s="210" t="s">
        <v>133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75" t="s">
        <v>211</v>
      </c>
      <c r="D25" s="270"/>
      <c r="E25" s="271">
        <v>103.6846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196</v>
      </c>
      <c r="AH25" s="210">
        <v>5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1">
        <v>9</v>
      </c>
      <c r="B26" s="242" t="s">
        <v>212</v>
      </c>
      <c r="C26" s="260" t="s">
        <v>213</v>
      </c>
      <c r="D26" s="243" t="s">
        <v>194</v>
      </c>
      <c r="E26" s="244">
        <v>9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149</v>
      </c>
      <c r="T26" s="247" t="s">
        <v>149</v>
      </c>
      <c r="U26" s="231">
        <v>1.1499999999999999</v>
      </c>
      <c r="V26" s="231">
        <f>ROUND(E26*U26,2)</f>
        <v>10.35</v>
      </c>
      <c r="W26" s="231"/>
      <c r="X26" s="231" t="s">
        <v>131</v>
      </c>
      <c r="Y26" s="231" t="s">
        <v>132</v>
      </c>
      <c r="Z26" s="210"/>
      <c r="AA26" s="210"/>
      <c r="AB26" s="210"/>
      <c r="AC26" s="210"/>
      <c r="AD26" s="210"/>
      <c r="AE26" s="210"/>
      <c r="AF26" s="210"/>
      <c r="AG26" s="210" t="s">
        <v>133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75" t="s">
        <v>214</v>
      </c>
      <c r="D27" s="270"/>
      <c r="E27" s="271">
        <v>9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196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1">
        <v>10</v>
      </c>
      <c r="B28" s="242" t="s">
        <v>215</v>
      </c>
      <c r="C28" s="260" t="s">
        <v>216</v>
      </c>
      <c r="D28" s="243" t="s">
        <v>186</v>
      </c>
      <c r="E28" s="244">
        <v>720.5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149</v>
      </c>
      <c r="T28" s="247" t="s">
        <v>149</v>
      </c>
      <c r="U28" s="231">
        <v>2.7E-2</v>
      </c>
      <c r="V28" s="231">
        <f>ROUND(E28*U28,2)</f>
        <v>19.45</v>
      </c>
      <c r="W28" s="231"/>
      <c r="X28" s="231" t="s">
        <v>131</v>
      </c>
      <c r="Y28" s="231" t="s">
        <v>132</v>
      </c>
      <c r="Z28" s="210"/>
      <c r="AA28" s="210"/>
      <c r="AB28" s="210"/>
      <c r="AC28" s="210"/>
      <c r="AD28" s="210"/>
      <c r="AE28" s="210"/>
      <c r="AF28" s="210"/>
      <c r="AG28" s="210" t="s">
        <v>133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5" t="s">
        <v>217</v>
      </c>
      <c r="D29" s="270"/>
      <c r="E29" s="271">
        <v>720.5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196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41">
        <v>11</v>
      </c>
      <c r="B30" s="242" t="s">
        <v>218</v>
      </c>
      <c r="C30" s="260" t="s">
        <v>219</v>
      </c>
      <c r="D30" s="243" t="s">
        <v>194</v>
      </c>
      <c r="E30" s="244">
        <v>103.6846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/>
      <c r="S30" s="246" t="s">
        <v>149</v>
      </c>
      <c r="T30" s="247" t="s">
        <v>149</v>
      </c>
      <c r="U30" s="231">
        <v>0</v>
      </c>
      <c r="V30" s="231">
        <f>ROUND(E30*U30,2)</f>
        <v>0</v>
      </c>
      <c r="W30" s="231"/>
      <c r="X30" s="231" t="s">
        <v>131</v>
      </c>
      <c r="Y30" s="231" t="s">
        <v>132</v>
      </c>
      <c r="Z30" s="210"/>
      <c r="AA30" s="210"/>
      <c r="AB30" s="210"/>
      <c r="AC30" s="210"/>
      <c r="AD30" s="210"/>
      <c r="AE30" s="210"/>
      <c r="AF30" s="210"/>
      <c r="AG30" s="210" t="s">
        <v>133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75" t="s">
        <v>211</v>
      </c>
      <c r="D31" s="270"/>
      <c r="E31" s="271">
        <v>103.6846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0"/>
      <c r="AA31" s="210"/>
      <c r="AB31" s="210"/>
      <c r="AC31" s="210"/>
      <c r="AD31" s="210"/>
      <c r="AE31" s="210"/>
      <c r="AF31" s="210"/>
      <c r="AG31" s="210" t="s">
        <v>196</v>
      </c>
      <c r="AH31" s="210">
        <v>5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">
      <c r="A32" s="234" t="s">
        <v>124</v>
      </c>
      <c r="B32" s="235" t="s">
        <v>79</v>
      </c>
      <c r="C32" s="258" t="s">
        <v>80</v>
      </c>
      <c r="D32" s="236"/>
      <c r="E32" s="237"/>
      <c r="F32" s="238"/>
      <c r="G32" s="238">
        <f>SUMIF(AG33:AG58,"&lt;&gt;NOR",G33:G58)</f>
        <v>0</v>
      </c>
      <c r="H32" s="238"/>
      <c r="I32" s="238">
        <f>SUM(I33:I58)</f>
        <v>0</v>
      </c>
      <c r="J32" s="238"/>
      <c r="K32" s="238">
        <f>SUM(K33:K58)</f>
        <v>0</v>
      </c>
      <c r="L32" s="238"/>
      <c r="M32" s="238">
        <f>SUM(M33:M58)</f>
        <v>0</v>
      </c>
      <c r="N32" s="237"/>
      <c r="O32" s="237">
        <f>SUM(O33:O58)</f>
        <v>36.39</v>
      </c>
      <c r="P32" s="237"/>
      <c r="Q32" s="237">
        <f>SUM(Q33:Q58)</f>
        <v>0</v>
      </c>
      <c r="R32" s="238"/>
      <c r="S32" s="238"/>
      <c r="T32" s="239"/>
      <c r="U32" s="233"/>
      <c r="V32" s="233">
        <f>SUM(V33:V58)</f>
        <v>59.940000000000005</v>
      </c>
      <c r="W32" s="233"/>
      <c r="X32" s="233"/>
      <c r="Y32" s="233"/>
      <c r="AG32" t="s">
        <v>125</v>
      </c>
    </row>
    <row r="33" spans="1:60" outlineLevel="1" x14ac:dyDescent="0.2">
      <c r="A33" s="241">
        <v>12</v>
      </c>
      <c r="B33" s="242" t="s">
        <v>220</v>
      </c>
      <c r="C33" s="260" t="s">
        <v>221</v>
      </c>
      <c r="D33" s="243" t="s">
        <v>194</v>
      </c>
      <c r="E33" s="244">
        <v>21.4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6"/>
      <c r="S33" s="246" t="s">
        <v>149</v>
      </c>
      <c r="T33" s="247" t="s">
        <v>149</v>
      </c>
      <c r="U33" s="231">
        <v>6.7000000000000004E-2</v>
      </c>
      <c r="V33" s="231">
        <f>ROUND(E33*U33,2)</f>
        <v>1.43</v>
      </c>
      <c r="W33" s="231"/>
      <c r="X33" s="231" t="s">
        <v>131</v>
      </c>
      <c r="Y33" s="231" t="s">
        <v>132</v>
      </c>
      <c r="Z33" s="210"/>
      <c r="AA33" s="210"/>
      <c r="AB33" s="210"/>
      <c r="AC33" s="210"/>
      <c r="AD33" s="210"/>
      <c r="AE33" s="210"/>
      <c r="AF33" s="210"/>
      <c r="AG33" s="210" t="s">
        <v>133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27"/>
      <c r="B34" s="228"/>
      <c r="C34" s="275" t="s">
        <v>222</v>
      </c>
      <c r="D34" s="270"/>
      <c r="E34" s="271">
        <v>21.4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0"/>
      <c r="AA34" s="210"/>
      <c r="AB34" s="210"/>
      <c r="AC34" s="210"/>
      <c r="AD34" s="210"/>
      <c r="AE34" s="210"/>
      <c r="AF34" s="210"/>
      <c r="AG34" s="210" t="s">
        <v>196</v>
      </c>
      <c r="AH34" s="210">
        <v>5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1">
        <v>13</v>
      </c>
      <c r="B35" s="242" t="s">
        <v>223</v>
      </c>
      <c r="C35" s="260" t="s">
        <v>224</v>
      </c>
      <c r="D35" s="243" t="s">
        <v>186</v>
      </c>
      <c r="E35" s="244">
        <v>214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/>
      <c r="S35" s="246" t="s">
        <v>149</v>
      </c>
      <c r="T35" s="247" t="s">
        <v>149</v>
      </c>
      <c r="U35" s="231">
        <v>2.1000000000000001E-2</v>
      </c>
      <c r="V35" s="231">
        <f>ROUND(E35*U35,2)</f>
        <v>4.49</v>
      </c>
      <c r="W35" s="231"/>
      <c r="X35" s="231" t="s">
        <v>131</v>
      </c>
      <c r="Y35" s="231" t="s">
        <v>132</v>
      </c>
      <c r="Z35" s="210"/>
      <c r="AA35" s="210"/>
      <c r="AB35" s="210"/>
      <c r="AC35" s="210"/>
      <c r="AD35" s="210"/>
      <c r="AE35" s="210"/>
      <c r="AF35" s="210"/>
      <c r="AG35" s="210" t="s">
        <v>133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27"/>
      <c r="B36" s="228"/>
      <c r="C36" s="275" t="s">
        <v>225</v>
      </c>
      <c r="D36" s="270"/>
      <c r="E36" s="271">
        <v>214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0"/>
      <c r="AA36" s="210"/>
      <c r="AB36" s="210"/>
      <c r="AC36" s="210"/>
      <c r="AD36" s="210"/>
      <c r="AE36" s="210"/>
      <c r="AF36" s="210"/>
      <c r="AG36" s="210" t="s">
        <v>196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1">
        <v>14</v>
      </c>
      <c r="B37" s="242" t="s">
        <v>226</v>
      </c>
      <c r="C37" s="260" t="s">
        <v>227</v>
      </c>
      <c r="D37" s="243" t="s">
        <v>186</v>
      </c>
      <c r="E37" s="244">
        <v>214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6"/>
      <c r="S37" s="246" t="s">
        <v>149</v>
      </c>
      <c r="T37" s="247" t="s">
        <v>149</v>
      </c>
      <c r="U37" s="231">
        <v>0.13</v>
      </c>
      <c r="V37" s="231">
        <f>ROUND(E37*U37,2)</f>
        <v>27.82</v>
      </c>
      <c r="W37" s="231"/>
      <c r="X37" s="231" t="s">
        <v>131</v>
      </c>
      <c r="Y37" s="231" t="s">
        <v>132</v>
      </c>
      <c r="Z37" s="210"/>
      <c r="AA37" s="210"/>
      <c r="AB37" s="210"/>
      <c r="AC37" s="210"/>
      <c r="AD37" s="210"/>
      <c r="AE37" s="210"/>
      <c r="AF37" s="210"/>
      <c r="AG37" s="210" t="s">
        <v>228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75" t="s">
        <v>229</v>
      </c>
      <c r="D38" s="270"/>
      <c r="E38" s="271">
        <v>214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0"/>
      <c r="AA38" s="210"/>
      <c r="AB38" s="210"/>
      <c r="AC38" s="210"/>
      <c r="AD38" s="210"/>
      <c r="AE38" s="210"/>
      <c r="AF38" s="210"/>
      <c r="AG38" s="210" t="s">
        <v>196</v>
      </c>
      <c r="AH38" s="210">
        <v>5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1">
        <v>15</v>
      </c>
      <c r="B39" s="242" t="s">
        <v>230</v>
      </c>
      <c r="C39" s="260" t="s">
        <v>231</v>
      </c>
      <c r="D39" s="243" t="s">
        <v>186</v>
      </c>
      <c r="E39" s="244">
        <v>214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/>
      <c r="S39" s="246" t="s">
        <v>149</v>
      </c>
      <c r="T39" s="247" t="s">
        <v>149</v>
      </c>
      <c r="U39" s="231">
        <v>0.09</v>
      </c>
      <c r="V39" s="231">
        <f>ROUND(E39*U39,2)</f>
        <v>19.260000000000002</v>
      </c>
      <c r="W39" s="231"/>
      <c r="X39" s="231" t="s">
        <v>131</v>
      </c>
      <c r="Y39" s="231" t="s">
        <v>132</v>
      </c>
      <c r="Z39" s="210"/>
      <c r="AA39" s="210"/>
      <c r="AB39" s="210"/>
      <c r="AC39" s="210"/>
      <c r="AD39" s="210"/>
      <c r="AE39" s="210"/>
      <c r="AF39" s="210"/>
      <c r="AG39" s="210" t="s">
        <v>133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75" t="s">
        <v>229</v>
      </c>
      <c r="D40" s="270"/>
      <c r="E40" s="271">
        <v>214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0"/>
      <c r="AA40" s="210"/>
      <c r="AB40" s="210"/>
      <c r="AC40" s="210"/>
      <c r="AD40" s="210"/>
      <c r="AE40" s="210"/>
      <c r="AF40" s="210"/>
      <c r="AG40" s="210" t="s">
        <v>196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1">
        <v>16</v>
      </c>
      <c r="B41" s="242" t="s">
        <v>232</v>
      </c>
      <c r="C41" s="260" t="s">
        <v>233</v>
      </c>
      <c r="D41" s="243" t="s">
        <v>186</v>
      </c>
      <c r="E41" s="244">
        <v>214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6"/>
      <c r="S41" s="246" t="s">
        <v>149</v>
      </c>
      <c r="T41" s="247" t="s">
        <v>149</v>
      </c>
      <c r="U41" s="231">
        <v>1E-3</v>
      </c>
      <c r="V41" s="231">
        <f>ROUND(E41*U41,2)</f>
        <v>0.21</v>
      </c>
      <c r="W41" s="231"/>
      <c r="X41" s="231" t="s">
        <v>131</v>
      </c>
      <c r="Y41" s="231" t="s">
        <v>132</v>
      </c>
      <c r="Z41" s="210"/>
      <c r="AA41" s="210"/>
      <c r="AB41" s="210"/>
      <c r="AC41" s="210"/>
      <c r="AD41" s="210"/>
      <c r="AE41" s="210"/>
      <c r="AF41" s="210"/>
      <c r="AG41" s="210" t="s">
        <v>133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27"/>
      <c r="B42" s="228"/>
      <c r="C42" s="275" t="s">
        <v>229</v>
      </c>
      <c r="D42" s="270"/>
      <c r="E42" s="271">
        <v>214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0"/>
      <c r="AA42" s="210"/>
      <c r="AB42" s="210"/>
      <c r="AC42" s="210"/>
      <c r="AD42" s="210"/>
      <c r="AE42" s="210"/>
      <c r="AF42" s="210"/>
      <c r="AG42" s="210" t="s">
        <v>196</v>
      </c>
      <c r="AH42" s="210">
        <v>5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1">
        <v>17</v>
      </c>
      <c r="B43" s="242" t="s">
        <v>234</v>
      </c>
      <c r="C43" s="260" t="s">
        <v>235</v>
      </c>
      <c r="D43" s="243" t="s">
        <v>186</v>
      </c>
      <c r="E43" s="244">
        <v>214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6"/>
      <c r="S43" s="246" t="s">
        <v>149</v>
      </c>
      <c r="T43" s="247" t="s">
        <v>149</v>
      </c>
      <c r="U43" s="231">
        <v>1.4999999999999999E-2</v>
      </c>
      <c r="V43" s="231">
        <f>ROUND(E43*U43,2)</f>
        <v>3.21</v>
      </c>
      <c r="W43" s="231"/>
      <c r="X43" s="231" t="s">
        <v>131</v>
      </c>
      <c r="Y43" s="231" t="s">
        <v>132</v>
      </c>
      <c r="Z43" s="210"/>
      <c r="AA43" s="210"/>
      <c r="AB43" s="210"/>
      <c r="AC43" s="210"/>
      <c r="AD43" s="210"/>
      <c r="AE43" s="210"/>
      <c r="AF43" s="210"/>
      <c r="AG43" s="210" t="s">
        <v>133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75" t="s">
        <v>229</v>
      </c>
      <c r="D44" s="270"/>
      <c r="E44" s="271">
        <v>214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0"/>
      <c r="AA44" s="210"/>
      <c r="AB44" s="210"/>
      <c r="AC44" s="210"/>
      <c r="AD44" s="210"/>
      <c r="AE44" s="210"/>
      <c r="AF44" s="210"/>
      <c r="AG44" s="210" t="s">
        <v>196</v>
      </c>
      <c r="AH44" s="210">
        <v>5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1">
        <v>18</v>
      </c>
      <c r="B45" s="242" t="s">
        <v>236</v>
      </c>
      <c r="C45" s="260" t="s">
        <v>237</v>
      </c>
      <c r="D45" s="243" t="s">
        <v>186</v>
      </c>
      <c r="E45" s="244">
        <v>214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149</v>
      </c>
      <c r="T45" s="247" t="s">
        <v>149</v>
      </c>
      <c r="U45" s="231">
        <v>1E-3</v>
      </c>
      <c r="V45" s="231">
        <f>ROUND(E45*U45,2)</f>
        <v>0.21</v>
      </c>
      <c r="W45" s="231"/>
      <c r="X45" s="231" t="s">
        <v>131</v>
      </c>
      <c r="Y45" s="231" t="s">
        <v>132</v>
      </c>
      <c r="Z45" s="210"/>
      <c r="AA45" s="210"/>
      <c r="AB45" s="210"/>
      <c r="AC45" s="210"/>
      <c r="AD45" s="210"/>
      <c r="AE45" s="210"/>
      <c r="AF45" s="210"/>
      <c r="AG45" s="210" t="s">
        <v>133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75" t="s">
        <v>229</v>
      </c>
      <c r="D46" s="270"/>
      <c r="E46" s="271">
        <v>214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0"/>
      <c r="AA46" s="210"/>
      <c r="AB46" s="210"/>
      <c r="AC46" s="210"/>
      <c r="AD46" s="210"/>
      <c r="AE46" s="210"/>
      <c r="AF46" s="210"/>
      <c r="AG46" s="210" t="s">
        <v>196</v>
      </c>
      <c r="AH46" s="210">
        <v>5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1">
        <v>19</v>
      </c>
      <c r="B47" s="242" t="s">
        <v>238</v>
      </c>
      <c r="C47" s="260" t="s">
        <v>239</v>
      </c>
      <c r="D47" s="243" t="s">
        <v>186</v>
      </c>
      <c r="E47" s="244">
        <v>214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6"/>
      <c r="S47" s="246" t="s">
        <v>149</v>
      </c>
      <c r="T47" s="247" t="s">
        <v>149</v>
      </c>
      <c r="U47" s="231">
        <v>3.5000000000000001E-3</v>
      </c>
      <c r="V47" s="231">
        <f>ROUND(E47*U47,2)</f>
        <v>0.75</v>
      </c>
      <c r="W47" s="231"/>
      <c r="X47" s="231" t="s">
        <v>131</v>
      </c>
      <c r="Y47" s="231" t="s">
        <v>132</v>
      </c>
      <c r="Z47" s="210"/>
      <c r="AA47" s="210"/>
      <c r="AB47" s="210"/>
      <c r="AC47" s="210"/>
      <c r="AD47" s="210"/>
      <c r="AE47" s="210"/>
      <c r="AF47" s="210"/>
      <c r="AG47" s="210" t="s">
        <v>133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75" t="s">
        <v>229</v>
      </c>
      <c r="D48" s="270"/>
      <c r="E48" s="271">
        <v>214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31"/>
      <c r="Z48" s="210"/>
      <c r="AA48" s="210"/>
      <c r="AB48" s="210"/>
      <c r="AC48" s="210"/>
      <c r="AD48" s="210"/>
      <c r="AE48" s="210"/>
      <c r="AF48" s="210"/>
      <c r="AG48" s="210" t="s">
        <v>196</v>
      </c>
      <c r="AH48" s="210">
        <v>5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1">
        <v>20</v>
      </c>
      <c r="B49" s="242" t="s">
        <v>240</v>
      </c>
      <c r="C49" s="260" t="s">
        <v>241</v>
      </c>
      <c r="D49" s="243" t="s">
        <v>186</v>
      </c>
      <c r="E49" s="244">
        <v>214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6"/>
      <c r="S49" s="246" t="s">
        <v>149</v>
      </c>
      <c r="T49" s="247" t="s">
        <v>149</v>
      </c>
      <c r="U49" s="231">
        <v>1.0999999999999999E-2</v>
      </c>
      <c r="V49" s="231">
        <f>ROUND(E49*U49,2)</f>
        <v>2.35</v>
      </c>
      <c r="W49" s="231"/>
      <c r="X49" s="231" t="s">
        <v>131</v>
      </c>
      <c r="Y49" s="231" t="s">
        <v>132</v>
      </c>
      <c r="Z49" s="210"/>
      <c r="AA49" s="210"/>
      <c r="AB49" s="210"/>
      <c r="AC49" s="210"/>
      <c r="AD49" s="210"/>
      <c r="AE49" s="210"/>
      <c r="AF49" s="210"/>
      <c r="AG49" s="210" t="s">
        <v>133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27"/>
      <c r="B50" s="228"/>
      <c r="C50" s="275" t="s">
        <v>229</v>
      </c>
      <c r="D50" s="270"/>
      <c r="E50" s="271">
        <v>214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0"/>
      <c r="AA50" s="210"/>
      <c r="AB50" s="210"/>
      <c r="AC50" s="210"/>
      <c r="AD50" s="210"/>
      <c r="AE50" s="210"/>
      <c r="AF50" s="210"/>
      <c r="AG50" s="210" t="s">
        <v>196</v>
      </c>
      <c r="AH50" s="210">
        <v>5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1">
        <v>21</v>
      </c>
      <c r="B51" s="242" t="s">
        <v>242</v>
      </c>
      <c r="C51" s="260" t="s">
        <v>243</v>
      </c>
      <c r="D51" s="243" t="s">
        <v>186</v>
      </c>
      <c r="E51" s="244">
        <v>214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4">
        <v>0</v>
      </c>
      <c r="O51" s="244">
        <f>ROUND(E51*N51,2)</f>
        <v>0</v>
      </c>
      <c r="P51" s="244">
        <v>0</v>
      </c>
      <c r="Q51" s="244">
        <f>ROUND(E51*P51,2)</f>
        <v>0</v>
      </c>
      <c r="R51" s="246"/>
      <c r="S51" s="246" t="s">
        <v>149</v>
      </c>
      <c r="T51" s="247" t="s">
        <v>149</v>
      </c>
      <c r="U51" s="231">
        <v>1E-3</v>
      </c>
      <c r="V51" s="231">
        <f>ROUND(E51*U51,2)</f>
        <v>0.21</v>
      </c>
      <c r="W51" s="231"/>
      <c r="X51" s="231" t="s">
        <v>131</v>
      </c>
      <c r="Y51" s="231" t="s">
        <v>132</v>
      </c>
      <c r="Z51" s="210"/>
      <c r="AA51" s="210"/>
      <c r="AB51" s="210"/>
      <c r="AC51" s="210"/>
      <c r="AD51" s="210"/>
      <c r="AE51" s="210"/>
      <c r="AF51" s="210"/>
      <c r="AG51" s="210" t="s">
        <v>133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27"/>
      <c r="B52" s="228"/>
      <c r="C52" s="275" t="s">
        <v>229</v>
      </c>
      <c r="D52" s="270"/>
      <c r="E52" s="271">
        <v>214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0"/>
      <c r="AA52" s="210"/>
      <c r="AB52" s="210"/>
      <c r="AC52" s="210"/>
      <c r="AD52" s="210"/>
      <c r="AE52" s="210"/>
      <c r="AF52" s="210"/>
      <c r="AG52" s="210" t="s">
        <v>196</v>
      </c>
      <c r="AH52" s="210">
        <v>5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41">
        <v>22</v>
      </c>
      <c r="B53" s="242" t="s">
        <v>244</v>
      </c>
      <c r="C53" s="260" t="s">
        <v>245</v>
      </c>
      <c r="D53" s="243" t="s">
        <v>246</v>
      </c>
      <c r="E53" s="244">
        <v>5.35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4">
        <v>1E-3</v>
      </c>
      <c r="O53" s="244">
        <f>ROUND(E53*N53,2)</f>
        <v>0.01</v>
      </c>
      <c r="P53" s="244">
        <v>0</v>
      </c>
      <c r="Q53" s="244">
        <f>ROUND(E53*P53,2)</f>
        <v>0</v>
      </c>
      <c r="R53" s="246" t="s">
        <v>247</v>
      </c>
      <c r="S53" s="246" t="s">
        <v>149</v>
      </c>
      <c r="T53" s="247" t="s">
        <v>149</v>
      </c>
      <c r="U53" s="231">
        <v>0</v>
      </c>
      <c r="V53" s="231">
        <f>ROUND(E53*U53,2)</f>
        <v>0</v>
      </c>
      <c r="W53" s="231"/>
      <c r="X53" s="231" t="s">
        <v>248</v>
      </c>
      <c r="Y53" s="231" t="s">
        <v>132</v>
      </c>
      <c r="Z53" s="210"/>
      <c r="AA53" s="210"/>
      <c r="AB53" s="210"/>
      <c r="AC53" s="210"/>
      <c r="AD53" s="210"/>
      <c r="AE53" s="210"/>
      <c r="AF53" s="210"/>
      <c r="AG53" s="210" t="s">
        <v>249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27"/>
      <c r="B54" s="228"/>
      <c r="C54" s="275" t="s">
        <v>250</v>
      </c>
      <c r="D54" s="270"/>
      <c r="E54" s="271">
        <v>5.35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0"/>
      <c r="AA54" s="210"/>
      <c r="AB54" s="210"/>
      <c r="AC54" s="210"/>
      <c r="AD54" s="210"/>
      <c r="AE54" s="210"/>
      <c r="AF54" s="210"/>
      <c r="AG54" s="210" t="s">
        <v>196</v>
      </c>
      <c r="AH54" s="210">
        <v>5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1">
        <v>23</v>
      </c>
      <c r="B55" s="242" t="s">
        <v>251</v>
      </c>
      <c r="C55" s="260" t="s">
        <v>252</v>
      </c>
      <c r="D55" s="243" t="s">
        <v>253</v>
      </c>
      <c r="E55" s="244">
        <v>0.64200000000000002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4">
        <v>1E-3</v>
      </c>
      <c r="O55" s="244">
        <f>ROUND(E55*N55,2)</f>
        <v>0</v>
      </c>
      <c r="P55" s="244">
        <v>0</v>
      </c>
      <c r="Q55" s="244">
        <f>ROUND(E55*P55,2)</f>
        <v>0</v>
      </c>
      <c r="R55" s="246" t="s">
        <v>247</v>
      </c>
      <c r="S55" s="246" t="s">
        <v>149</v>
      </c>
      <c r="T55" s="247" t="s">
        <v>149</v>
      </c>
      <c r="U55" s="231">
        <v>0</v>
      </c>
      <c r="V55" s="231">
        <f>ROUND(E55*U55,2)</f>
        <v>0</v>
      </c>
      <c r="W55" s="231"/>
      <c r="X55" s="231" t="s">
        <v>248</v>
      </c>
      <c r="Y55" s="231" t="s">
        <v>132</v>
      </c>
      <c r="Z55" s="210"/>
      <c r="AA55" s="210"/>
      <c r="AB55" s="210"/>
      <c r="AC55" s="210"/>
      <c r="AD55" s="210"/>
      <c r="AE55" s="210"/>
      <c r="AF55" s="210"/>
      <c r="AG55" s="210" t="s">
        <v>254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27"/>
      <c r="B56" s="228"/>
      <c r="C56" s="275" t="s">
        <v>255</v>
      </c>
      <c r="D56" s="270"/>
      <c r="E56" s="271">
        <v>0.64200000000000002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0"/>
      <c r="AA56" s="210"/>
      <c r="AB56" s="210"/>
      <c r="AC56" s="210"/>
      <c r="AD56" s="210"/>
      <c r="AE56" s="210"/>
      <c r="AF56" s="210"/>
      <c r="AG56" s="210" t="s">
        <v>196</v>
      </c>
      <c r="AH56" s="210">
        <v>5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1">
        <v>24</v>
      </c>
      <c r="B57" s="242" t="s">
        <v>256</v>
      </c>
      <c r="C57" s="260" t="s">
        <v>257</v>
      </c>
      <c r="D57" s="243" t="s">
        <v>258</v>
      </c>
      <c r="E57" s="244">
        <v>36.380000000000003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4">
        <v>1</v>
      </c>
      <c r="O57" s="244">
        <f>ROUND(E57*N57,2)</f>
        <v>36.380000000000003</v>
      </c>
      <c r="P57" s="244">
        <v>0</v>
      </c>
      <c r="Q57" s="244">
        <f>ROUND(E57*P57,2)</f>
        <v>0</v>
      </c>
      <c r="R57" s="246" t="s">
        <v>247</v>
      </c>
      <c r="S57" s="246" t="s">
        <v>149</v>
      </c>
      <c r="T57" s="247" t="s">
        <v>149</v>
      </c>
      <c r="U57" s="231">
        <v>0</v>
      </c>
      <c r="V57" s="231">
        <f>ROUND(E57*U57,2)</f>
        <v>0</v>
      </c>
      <c r="W57" s="231"/>
      <c r="X57" s="231" t="s">
        <v>248</v>
      </c>
      <c r="Y57" s="231" t="s">
        <v>132</v>
      </c>
      <c r="Z57" s="210"/>
      <c r="AA57" s="210"/>
      <c r="AB57" s="210"/>
      <c r="AC57" s="210"/>
      <c r="AD57" s="210"/>
      <c r="AE57" s="210"/>
      <c r="AF57" s="210"/>
      <c r="AG57" s="210" t="s">
        <v>249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27"/>
      <c r="B58" s="228"/>
      <c r="C58" s="275" t="s">
        <v>259</v>
      </c>
      <c r="D58" s="270"/>
      <c r="E58" s="271">
        <v>36.380000000000003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196</v>
      </c>
      <c r="AH58" s="210">
        <v>5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x14ac:dyDescent="0.2">
      <c r="A59" s="234" t="s">
        <v>124</v>
      </c>
      <c r="B59" s="235" t="s">
        <v>81</v>
      </c>
      <c r="C59" s="258" t="s">
        <v>82</v>
      </c>
      <c r="D59" s="236"/>
      <c r="E59" s="237"/>
      <c r="F59" s="238"/>
      <c r="G59" s="238">
        <f>SUMIF(AG60:AG94,"&lt;&gt;NOR",G60:G94)</f>
        <v>0</v>
      </c>
      <c r="H59" s="238"/>
      <c r="I59" s="238">
        <f>SUM(I60:I94)</f>
        <v>0</v>
      </c>
      <c r="J59" s="238"/>
      <c r="K59" s="238">
        <f>SUM(K60:K94)</f>
        <v>0</v>
      </c>
      <c r="L59" s="238"/>
      <c r="M59" s="238">
        <f>SUM(M60:M94)</f>
        <v>0</v>
      </c>
      <c r="N59" s="237"/>
      <c r="O59" s="237">
        <f>SUM(O60:O94)</f>
        <v>690.94999999999982</v>
      </c>
      <c r="P59" s="237"/>
      <c r="Q59" s="237">
        <f>SUM(Q60:Q94)</f>
        <v>0</v>
      </c>
      <c r="R59" s="238"/>
      <c r="S59" s="238"/>
      <c r="T59" s="239"/>
      <c r="U59" s="233"/>
      <c r="V59" s="233">
        <f>SUM(V60:V94)</f>
        <v>516.91999999999996</v>
      </c>
      <c r="W59" s="233"/>
      <c r="X59" s="233"/>
      <c r="Y59" s="233"/>
      <c r="AG59" t="s">
        <v>125</v>
      </c>
    </row>
    <row r="60" spans="1:60" ht="22.5" outlineLevel="1" x14ac:dyDescent="0.2">
      <c r="A60" s="241">
        <v>25</v>
      </c>
      <c r="B60" s="242" t="s">
        <v>260</v>
      </c>
      <c r="C60" s="260" t="s">
        <v>261</v>
      </c>
      <c r="D60" s="243" t="s">
        <v>186</v>
      </c>
      <c r="E60" s="244">
        <v>328.44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4">
        <v>0.378</v>
      </c>
      <c r="O60" s="244">
        <f>ROUND(E60*N60,2)</f>
        <v>124.15</v>
      </c>
      <c r="P60" s="244">
        <v>0</v>
      </c>
      <c r="Q60" s="244">
        <f>ROUND(E60*P60,2)</f>
        <v>0</v>
      </c>
      <c r="R60" s="246"/>
      <c r="S60" s="246" t="s">
        <v>149</v>
      </c>
      <c r="T60" s="247" t="s">
        <v>149</v>
      </c>
      <c r="U60" s="231">
        <v>2.5999999999999999E-2</v>
      </c>
      <c r="V60" s="231">
        <f>ROUND(E60*U60,2)</f>
        <v>8.5399999999999991</v>
      </c>
      <c r="W60" s="231"/>
      <c r="X60" s="231" t="s">
        <v>131</v>
      </c>
      <c r="Y60" s="231" t="s">
        <v>132</v>
      </c>
      <c r="Z60" s="210"/>
      <c r="AA60" s="210"/>
      <c r="AB60" s="210"/>
      <c r="AC60" s="210"/>
      <c r="AD60" s="210"/>
      <c r="AE60" s="210"/>
      <c r="AF60" s="210"/>
      <c r="AG60" s="210" t="s">
        <v>133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27"/>
      <c r="B61" s="228"/>
      <c r="C61" s="275" t="s">
        <v>262</v>
      </c>
      <c r="D61" s="270"/>
      <c r="E61" s="271"/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0"/>
      <c r="AA61" s="210"/>
      <c r="AB61" s="210"/>
      <c r="AC61" s="210"/>
      <c r="AD61" s="210"/>
      <c r="AE61" s="210"/>
      <c r="AF61" s="210"/>
      <c r="AG61" s="210" t="s">
        <v>196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27"/>
      <c r="B62" s="228"/>
      <c r="C62" s="275" t="s">
        <v>263</v>
      </c>
      <c r="D62" s="270"/>
      <c r="E62" s="271">
        <v>328.44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0"/>
      <c r="AA62" s="210"/>
      <c r="AB62" s="210"/>
      <c r="AC62" s="210"/>
      <c r="AD62" s="210"/>
      <c r="AE62" s="210"/>
      <c r="AF62" s="210"/>
      <c r="AG62" s="210" t="s">
        <v>196</v>
      </c>
      <c r="AH62" s="210">
        <v>5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2.5" outlineLevel="1" x14ac:dyDescent="0.2">
      <c r="A63" s="241">
        <v>26</v>
      </c>
      <c r="B63" s="242" t="s">
        <v>264</v>
      </c>
      <c r="C63" s="260" t="s">
        <v>265</v>
      </c>
      <c r="D63" s="243" t="s">
        <v>186</v>
      </c>
      <c r="E63" s="244">
        <v>344.08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4">
        <v>0.46</v>
      </c>
      <c r="O63" s="244">
        <f>ROUND(E63*N63,2)</f>
        <v>158.28</v>
      </c>
      <c r="P63" s="244">
        <v>0</v>
      </c>
      <c r="Q63" s="244">
        <f>ROUND(E63*P63,2)</f>
        <v>0</v>
      </c>
      <c r="R63" s="246"/>
      <c r="S63" s="246" t="s">
        <v>149</v>
      </c>
      <c r="T63" s="247" t="s">
        <v>149</v>
      </c>
      <c r="U63" s="231">
        <v>2.9000000000000001E-2</v>
      </c>
      <c r="V63" s="231">
        <f>ROUND(E63*U63,2)</f>
        <v>9.98</v>
      </c>
      <c r="W63" s="231"/>
      <c r="X63" s="231" t="s">
        <v>131</v>
      </c>
      <c r="Y63" s="231" t="s">
        <v>132</v>
      </c>
      <c r="Z63" s="210"/>
      <c r="AA63" s="210"/>
      <c r="AB63" s="210"/>
      <c r="AC63" s="210"/>
      <c r="AD63" s="210"/>
      <c r="AE63" s="210"/>
      <c r="AF63" s="210"/>
      <c r="AG63" s="210" t="s">
        <v>133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75" t="s">
        <v>266</v>
      </c>
      <c r="D64" s="270"/>
      <c r="E64" s="271"/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0"/>
      <c r="AA64" s="210"/>
      <c r="AB64" s="210"/>
      <c r="AC64" s="210"/>
      <c r="AD64" s="210"/>
      <c r="AE64" s="210"/>
      <c r="AF64" s="210"/>
      <c r="AG64" s="210" t="s">
        <v>196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27"/>
      <c r="B65" s="228"/>
      <c r="C65" s="275" t="s">
        <v>267</v>
      </c>
      <c r="D65" s="270"/>
      <c r="E65" s="271">
        <v>344.08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31"/>
      <c r="Z65" s="210"/>
      <c r="AA65" s="210"/>
      <c r="AB65" s="210"/>
      <c r="AC65" s="210"/>
      <c r="AD65" s="210"/>
      <c r="AE65" s="210"/>
      <c r="AF65" s="210"/>
      <c r="AG65" s="210" t="s">
        <v>196</v>
      </c>
      <c r="AH65" s="210">
        <v>5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41">
        <v>27</v>
      </c>
      <c r="B66" s="242" t="s">
        <v>268</v>
      </c>
      <c r="C66" s="260" t="s">
        <v>269</v>
      </c>
      <c r="D66" s="243" t="s">
        <v>186</v>
      </c>
      <c r="E66" s="244">
        <v>376.42</v>
      </c>
      <c r="F66" s="245"/>
      <c r="G66" s="246">
        <f>ROUND(E66*F66,2)</f>
        <v>0</v>
      </c>
      <c r="H66" s="245"/>
      <c r="I66" s="246">
        <f>ROUND(E66*H66,2)</f>
        <v>0</v>
      </c>
      <c r="J66" s="245"/>
      <c r="K66" s="246">
        <f>ROUND(E66*J66,2)</f>
        <v>0</v>
      </c>
      <c r="L66" s="246">
        <v>21</v>
      </c>
      <c r="M66" s="246">
        <f>G66*(1+L66/100)</f>
        <v>0</v>
      </c>
      <c r="N66" s="244">
        <v>0.57499999999999996</v>
      </c>
      <c r="O66" s="244">
        <f>ROUND(E66*N66,2)</f>
        <v>216.44</v>
      </c>
      <c r="P66" s="244">
        <v>0</v>
      </c>
      <c r="Q66" s="244">
        <f>ROUND(E66*P66,2)</f>
        <v>0</v>
      </c>
      <c r="R66" s="246"/>
      <c r="S66" s="246" t="s">
        <v>149</v>
      </c>
      <c r="T66" s="247" t="s">
        <v>149</v>
      </c>
      <c r="U66" s="231">
        <v>2.7E-2</v>
      </c>
      <c r="V66" s="231">
        <f>ROUND(E66*U66,2)</f>
        <v>10.16</v>
      </c>
      <c r="W66" s="231"/>
      <c r="X66" s="231" t="s">
        <v>131</v>
      </c>
      <c r="Y66" s="231" t="s">
        <v>132</v>
      </c>
      <c r="Z66" s="210"/>
      <c r="AA66" s="210"/>
      <c r="AB66" s="210"/>
      <c r="AC66" s="210"/>
      <c r="AD66" s="210"/>
      <c r="AE66" s="210"/>
      <c r="AF66" s="210"/>
      <c r="AG66" s="210" t="s">
        <v>133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27"/>
      <c r="B67" s="228"/>
      <c r="C67" s="275" t="s">
        <v>270</v>
      </c>
      <c r="D67" s="270"/>
      <c r="E67" s="271"/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0"/>
      <c r="AA67" s="210"/>
      <c r="AB67" s="210"/>
      <c r="AC67" s="210"/>
      <c r="AD67" s="210"/>
      <c r="AE67" s="210"/>
      <c r="AF67" s="210"/>
      <c r="AG67" s="210" t="s">
        <v>196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27"/>
      <c r="B68" s="228"/>
      <c r="C68" s="275" t="s">
        <v>271</v>
      </c>
      <c r="D68" s="270"/>
      <c r="E68" s="271">
        <v>376.42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0"/>
      <c r="AA68" s="210"/>
      <c r="AB68" s="210"/>
      <c r="AC68" s="210"/>
      <c r="AD68" s="210"/>
      <c r="AE68" s="210"/>
      <c r="AF68" s="210"/>
      <c r="AG68" s="210" t="s">
        <v>196</v>
      </c>
      <c r="AH68" s="210">
        <v>5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1">
        <v>28</v>
      </c>
      <c r="B69" s="242" t="s">
        <v>272</v>
      </c>
      <c r="C69" s="260" t="s">
        <v>273</v>
      </c>
      <c r="D69" s="243" t="s">
        <v>186</v>
      </c>
      <c r="E69" s="244">
        <v>720.5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4">
        <v>0</v>
      </c>
      <c r="O69" s="244">
        <f>ROUND(E69*N69,2)</f>
        <v>0</v>
      </c>
      <c r="P69" s="244">
        <v>0</v>
      </c>
      <c r="Q69" s="244">
        <f>ROUND(E69*P69,2)</f>
        <v>0</v>
      </c>
      <c r="R69" s="246"/>
      <c r="S69" s="246" t="s">
        <v>149</v>
      </c>
      <c r="T69" s="247" t="s">
        <v>149</v>
      </c>
      <c r="U69" s="231">
        <v>9.0999999999999998E-2</v>
      </c>
      <c r="V69" s="231">
        <f>ROUND(E69*U69,2)</f>
        <v>65.569999999999993</v>
      </c>
      <c r="W69" s="231"/>
      <c r="X69" s="231" t="s">
        <v>131</v>
      </c>
      <c r="Y69" s="231" t="s">
        <v>132</v>
      </c>
      <c r="Z69" s="210"/>
      <c r="AA69" s="210"/>
      <c r="AB69" s="210"/>
      <c r="AC69" s="210"/>
      <c r="AD69" s="210"/>
      <c r="AE69" s="210"/>
      <c r="AF69" s="210"/>
      <c r="AG69" s="210" t="s">
        <v>133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27"/>
      <c r="B70" s="228"/>
      <c r="C70" s="275" t="s">
        <v>274</v>
      </c>
      <c r="D70" s="270"/>
      <c r="E70" s="271">
        <v>344.08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0"/>
      <c r="AA70" s="210"/>
      <c r="AB70" s="210"/>
      <c r="AC70" s="210"/>
      <c r="AD70" s="210"/>
      <c r="AE70" s="210"/>
      <c r="AF70" s="210"/>
      <c r="AG70" s="210" t="s">
        <v>196</v>
      </c>
      <c r="AH70" s="210">
        <v>5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27"/>
      <c r="B71" s="228"/>
      <c r="C71" s="275" t="s">
        <v>275</v>
      </c>
      <c r="D71" s="270"/>
      <c r="E71" s="271">
        <v>376.42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0"/>
      <c r="AA71" s="210"/>
      <c r="AB71" s="210"/>
      <c r="AC71" s="210"/>
      <c r="AD71" s="210"/>
      <c r="AE71" s="210"/>
      <c r="AF71" s="210"/>
      <c r="AG71" s="210" t="s">
        <v>196</v>
      </c>
      <c r="AH71" s="210">
        <v>5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1">
        <v>29</v>
      </c>
      <c r="B72" s="242" t="s">
        <v>276</v>
      </c>
      <c r="C72" s="260" t="s">
        <v>277</v>
      </c>
      <c r="D72" s="243" t="s">
        <v>191</v>
      </c>
      <c r="E72" s="244">
        <v>93.84</v>
      </c>
      <c r="F72" s="245"/>
      <c r="G72" s="246">
        <f>ROUND(E72*F72,2)</f>
        <v>0</v>
      </c>
      <c r="H72" s="245"/>
      <c r="I72" s="246">
        <f>ROUND(E72*H72,2)</f>
        <v>0</v>
      </c>
      <c r="J72" s="245"/>
      <c r="K72" s="246">
        <f>ROUND(E72*J72,2)</f>
        <v>0</v>
      </c>
      <c r="L72" s="246">
        <v>21</v>
      </c>
      <c r="M72" s="246">
        <f>G72*(1+L72/100)</f>
        <v>0</v>
      </c>
      <c r="N72" s="244">
        <v>3.6999999999999999E-4</v>
      </c>
      <c r="O72" s="244">
        <f>ROUND(E72*N72,2)</f>
        <v>0.03</v>
      </c>
      <c r="P72" s="244">
        <v>0</v>
      </c>
      <c r="Q72" s="244">
        <f>ROUND(E72*P72,2)</f>
        <v>0</v>
      </c>
      <c r="R72" s="246"/>
      <c r="S72" s="246" t="s">
        <v>149</v>
      </c>
      <c r="T72" s="247" t="s">
        <v>149</v>
      </c>
      <c r="U72" s="231">
        <v>0.45</v>
      </c>
      <c r="V72" s="231">
        <f>ROUND(E72*U72,2)</f>
        <v>42.23</v>
      </c>
      <c r="W72" s="231"/>
      <c r="X72" s="231" t="s">
        <v>131</v>
      </c>
      <c r="Y72" s="231" t="s">
        <v>132</v>
      </c>
      <c r="Z72" s="210"/>
      <c r="AA72" s="210"/>
      <c r="AB72" s="210"/>
      <c r="AC72" s="210"/>
      <c r="AD72" s="210"/>
      <c r="AE72" s="210"/>
      <c r="AF72" s="210"/>
      <c r="AG72" s="210" t="s">
        <v>133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27"/>
      <c r="B73" s="228"/>
      <c r="C73" s="275" t="s">
        <v>278</v>
      </c>
      <c r="D73" s="270"/>
      <c r="E73" s="271">
        <v>93.84</v>
      </c>
      <c r="F73" s="231"/>
      <c r="G73" s="231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0"/>
      <c r="AA73" s="210"/>
      <c r="AB73" s="210"/>
      <c r="AC73" s="210"/>
      <c r="AD73" s="210"/>
      <c r="AE73" s="210"/>
      <c r="AF73" s="210"/>
      <c r="AG73" s="210" t="s">
        <v>196</v>
      </c>
      <c r="AH73" s="210">
        <v>5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48">
        <v>30</v>
      </c>
      <c r="B74" s="249" t="s">
        <v>279</v>
      </c>
      <c r="C74" s="259" t="s">
        <v>280</v>
      </c>
      <c r="D74" s="250" t="s">
        <v>186</v>
      </c>
      <c r="E74" s="251">
        <v>342.2</v>
      </c>
      <c r="F74" s="252"/>
      <c r="G74" s="253">
        <f>ROUND(E74*F74,2)</f>
        <v>0</v>
      </c>
      <c r="H74" s="252"/>
      <c r="I74" s="253">
        <f>ROUND(E74*H74,2)</f>
        <v>0</v>
      </c>
      <c r="J74" s="252"/>
      <c r="K74" s="253">
        <f>ROUND(E74*J74,2)</f>
        <v>0</v>
      </c>
      <c r="L74" s="253">
        <v>21</v>
      </c>
      <c r="M74" s="253">
        <f>G74*(1+L74/100)</f>
        <v>0</v>
      </c>
      <c r="N74" s="251">
        <v>9.2799999999999994E-2</v>
      </c>
      <c r="O74" s="251">
        <f>ROUND(E74*N74,2)</f>
        <v>31.76</v>
      </c>
      <c r="P74" s="251">
        <v>0</v>
      </c>
      <c r="Q74" s="251">
        <f>ROUND(E74*P74,2)</f>
        <v>0</v>
      </c>
      <c r="R74" s="253"/>
      <c r="S74" s="253" t="s">
        <v>129</v>
      </c>
      <c r="T74" s="254" t="s">
        <v>130</v>
      </c>
      <c r="U74" s="231">
        <v>0.48</v>
      </c>
      <c r="V74" s="231">
        <f>ROUND(E74*U74,2)</f>
        <v>164.26</v>
      </c>
      <c r="W74" s="231"/>
      <c r="X74" s="231" t="s">
        <v>131</v>
      </c>
      <c r="Y74" s="231" t="s">
        <v>132</v>
      </c>
      <c r="Z74" s="210"/>
      <c r="AA74" s="210"/>
      <c r="AB74" s="210"/>
      <c r="AC74" s="210"/>
      <c r="AD74" s="210"/>
      <c r="AE74" s="210"/>
      <c r="AF74" s="210"/>
      <c r="AG74" s="210" t="s">
        <v>133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48">
        <v>31</v>
      </c>
      <c r="B75" s="249" t="s">
        <v>281</v>
      </c>
      <c r="C75" s="259" t="s">
        <v>282</v>
      </c>
      <c r="D75" s="250" t="s">
        <v>186</v>
      </c>
      <c r="E75" s="251">
        <v>312.8</v>
      </c>
      <c r="F75" s="252"/>
      <c r="G75" s="253">
        <f>ROUND(E75*F75,2)</f>
        <v>0</v>
      </c>
      <c r="H75" s="252"/>
      <c r="I75" s="253">
        <f>ROUND(E75*H75,2)</f>
        <v>0</v>
      </c>
      <c r="J75" s="252"/>
      <c r="K75" s="253">
        <f>ROUND(E75*J75,2)</f>
        <v>0</v>
      </c>
      <c r="L75" s="253">
        <v>21</v>
      </c>
      <c r="M75" s="253">
        <f>G75*(1+L75/100)</f>
        <v>0</v>
      </c>
      <c r="N75" s="251">
        <v>7.4099999999999999E-2</v>
      </c>
      <c r="O75" s="251">
        <f>ROUND(E75*N75,2)</f>
        <v>23.18</v>
      </c>
      <c r="P75" s="251">
        <v>0</v>
      </c>
      <c r="Q75" s="251">
        <f>ROUND(E75*P75,2)</f>
        <v>0</v>
      </c>
      <c r="R75" s="253"/>
      <c r="S75" s="253" t="s">
        <v>129</v>
      </c>
      <c r="T75" s="254" t="s">
        <v>130</v>
      </c>
      <c r="U75" s="231">
        <v>0.55000000000000004</v>
      </c>
      <c r="V75" s="231">
        <f>ROUND(E75*U75,2)</f>
        <v>172.04</v>
      </c>
      <c r="W75" s="231"/>
      <c r="X75" s="231" t="s">
        <v>131</v>
      </c>
      <c r="Y75" s="231" t="s">
        <v>132</v>
      </c>
      <c r="Z75" s="210"/>
      <c r="AA75" s="210"/>
      <c r="AB75" s="210"/>
      <c r="AC75" s="210"/>
      <c r="AD75" s="210"/>
      <c r="AE75" s="210"/>
      <c r="AF75" s="210"/>
      <c r="AG75" s="210" t="s">
        <v>133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1">
        <v>32</v>
      </c>
      <c r="B76" s="242" t="s">
        <v>283</v>
      </c>
      <c r="C76" s="260" t="s">
        <v>284</v>
      </c>
      <c r="D76" s="243" t="s">
        <v>191</v>
      </c>
      <c r="E76" s="244">
        <v>102.66</v>
      </c>
      <c r="F76" s="245"/>
      <c r="G76" s="246">
        <f>ROUND(E76*F76,2)</f>
        <v>0</v>
      </c>
      <c r="H76" s="245"/>
      <c r="I76" s="246">
        <f>ROUND(E76*H76,2)</f>
        <v>0</v>
      </c>
      <c r="J76" s="245"/>
      <c r="K76" s="246">
        <f>ROUND(E76*J76,2)</f>
        <v>0</v>
      </c>
      <c r="L76" s="246">
        <v>21</v>
      </c>
      <c r="M76" s="246">
        <f>G76*(1+L76/100)</f>
        <v>0</v>
      </c>
      <c r="N76" s="244">
        <v>3.6000000000000002E-4</v>
      </c>
      <c r="O76" s="244">
        <f>ROUND(E76*N76,2)</f>
        <v>0.04</v>
      </c>
      <c r="P76" s="244">
        <v>0</v>
      </c>
      <c r="Q76" s="244">
        <f>ROUND(E76*P76,2)</f>
        <v>0</v>
      </c>
      <c r="R76" s="246"/>
      <c r="S76" s="246" t="s">
        <v>149</v>
      </c>
      <c r="T76" s="247" t="s">
        <v>149</v>
      </c>
      <c r="U76" s="231">
        <v>0.43</v>
      </c>
      <c r="V76" s="231">
        <f>ROUND(E76*U76,2)</f>
        <v>44.14</v>
      </c>
      <c r="W76" s="231"/>
      <c r="X76" s="231" t="s">
        <v>131</v>
      </c>
      <c r="Y76" s="231" t="s">
        <v>132</v>
      </c>
      <c r="Z76" s="210"/>
      <c r="AA76" s="210"/>
      <c r="AB76" s="210"/>
      <c r="AC76" s="210"/>
      <c r="AD76" s="210"/>
      <c r="AE76" s="210"/>
      <c r="AF76" s="210"/>
      <c r="AG76" s="210" t="s">
        <v>133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27"/>
      <c r="B77" s="228"/>
      <c r="C77" s="275" t="s">
        <v>285</v>
      </c>
      <c r="D77" s="270"/>
      <c r="E77" s="271">
        <v>102.66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0"/>
      <c r="AA77" s="210"/>
      <c r="AB77" s="210"/>
      <c r="AC77" s="210"/>
      <c r="AD77" s="210"/>
      <c r="AE77" s="210"/>
      <c r="AF77" s="210"/>
      <c r="AG77" s="210" t="s">
        <v>196</v>
      </c>
      <c r="AH77" s="210">
        <v>5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41">
        <v>33</v>
      </c>
      <c r="B78" s="242" t="s">
        <v>286</v>
      </c>
      <c r="C78" s="260" t="s">
        <v>287</v>
      </c>
      <c r="D78" s="243" t="s">
        <v>186</v>
      </c>
      <c r="E78" s="244">
        <v>359.31</v>
      </c>
      <c r="F78" s="245"/>
      <c r="G78" s="246">
        <f>ROUND(E78*F78,2)</f>
        <v>0</v>
      </c>
      <c r="H78" s="245"/>
      <c r="I78" s="246">
        <f>ROUND(E78*H78,2)</f>
        <v>0</v>
      </c>
      <c r="J78" s="245"/>
      <c r="K78" s="246">
        <f>ROUND(E78*J78,2)</f>
        <v>0</v>
      </c>
      <c r="L78" s="246">
        <v>21</v>
      </c>
      <c r="M78" s="246">
        <f>G78*(1+L78/100)</f>
        <v>0</v>
      </c>
      <c r="N78" s="244">
        <v>0.188</v>
      </c>
      <c r="O78" s="244">
        <f>ROUND(E78*N78,2)</f>
        <v>67.55</v>
      </c>
      <c r="P78" s="244">
        <v>0</v>
      </c>
      <c r="Q78" s="244">
        <f>ROUND(E78*P78,2)</f>
        <v>0</v>
      </c>
      <c r="R78" s="246"/>
      <c r="S78" s="246" t="s">
        <v>129</v>
      </c>
      <c r="T78" s="247" t="s">
        <v>130</v>
      </c>
      <c r="U78" s="231">
        <v>0</v>
      </c>
      <c r="V78" s="231">
        <f>ROUND(E78*U78,2)</f>
        <v>0</v>
      </c>
      <c r="W78" s="231"/>
      <c r="X78" s="231" t="s">
        <v>248</v>
      </c>
      <c r="Y78" s="231" t="s">
        <v>132</v>
      </c>
      <c r="Z78" s="210"/>
      <c r="AA78" s="210"/>
      <c r="AB78" s="210"/>
      <c r="AC78" s="210"/>
      <c r="AD78" s="210"/>
      <c r="AE78" s="210"/>
      <c r="AF78" s="210"/>
      <c r="AG78" s="210" t="s">
        <v>249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27"/>
      <c r="B79" s="228"/>
      <c r="C79" s="261" t="s">
        <v>343</v>
      </c>
      <c r="D79" s="255"/>
      <c r="E79" s="255"/>
      <c r="F79" s="255"/>
      <c r="G79" s="255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31"/>
      <c r="Z79" s="210"/>
      <c r="AA79" s="210"/>
      <c r="AB79" s="210"/>
      <c r="AC79" s="210"/>
      <c r="AD79" s="210"/>
      <c r="AE79" s="210"/>
      <c r="AF79" s="210"/>
      <c r="AG79" s="210" t="s">
        <v>140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2.5" outlineLevel="3" x14ac:dyDescent="0.2">
      <c r="A80" s="227"/>
      <c r="B80" s="228"/>
      <c r="C80" s="262" t="s">
        <v>288</v>
      </c>
      <c r="D80" s="256"/>
      <c r="E80" s="256"/>
      <c r="F80" s="256"/>
      <c r="G80" s="256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0"/>
      <c r="AA80" s="210"/>
      <c r="AB80" s="210"/>
      <c r="AC80" s="210"/>
      <c r="AD80" s="210"/>
      <c r="AE80" s="210"/>
      <c r="AF80" s="210"/>
      <c r="AG80" s="210" t="s">
        <v>140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57" t="str">
        <f>C80</f>
        <v>• vodopropustný povrch zajišťující infiltraci srážkových vod s funkcí čistění vod díky zajištěné retenci znečisťujících látek</v>
      </c>
      <c r="BB80" s="210"/>
      <c r="BC80" s="210"/>
      <c r="BD80" s="210"/>
      <c r="BE80" s="210"/>
      <c r="BF80" s="210"/>
      <c r="BG80" s="210"/>
      <c r="BH80" s="210"/>
    </row>
    <row r="81" spans="1:60" ht="22.5" outlineLevel="3" x14ac:dyDescent="0.2">
      <c r="A81" s="227"/>
      <c r="B81" s="228"/>
      <c r="C81" s="262" t="s">
        <v>289</v>
      </c>
      <c r="D81" s="256"/>
      <c r="E81" s="256"/>
      <c r="F81" s="256"/>
      <c r="G81" s="256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0"/>
      <c r="AA81" s="210"/>
      <c r="AB81" s="210"/>
      <c r="AC81" s="210"/>
      <c r="AD81" s="210"/>
      <c r="AE81" s="210"/>
      <c r="AF81" s="210"/>
      <c r="AG81" s="210" t="s">
        <v>140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57" t="str">
        <f>C81</f>
        <v>• propustnost vody jednotlivá hodnota: kf větší nebo rovno 1 x 10-5 m/s, střední hodnota: kf menší nebo rovno 1 x 10-4 m/s.</v>
      </c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27"/>
      <c r="B82" s="228"/>
      <c r="C82" s="262" t="s">
        <v>290</v>
      </c>
      <c r="D82" s="256"/>
      <c r="E82" s="256"/>
      <c r="F82" s="256"/>
      <c r="G82" s="256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0"/>
      <c r="AA82" s="210"/>
      <c r="AB82" s="210"/>
      <c r="AC82" s="210"/>
      <c r="AD82" s="210"/>
      <c r="AE82" s="210"/>
      <c r="AF82" s="210"/>
      <c r="AG82" s="210" t="s">
        <v>140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27"/>
      <c r="B83" s="228"/>
      <c r="C83" s="275" t="s">
        <v>291</v>
      </c>
      <c r="D83" s="270"/>
      <c r="E83" s="271">
        <v>342.2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0"/>
      <c r="AA83" s="210"/>
      <c r="AB83" s="210"/>
      <c r="AC83" s="210"/>
      <c r="AD83" s="210"/>
      <c r="AE83" s="210"/>
      <c r="AF83" s="210"/>
      <c r="AG83" s="210" t="s">
        <v>196</v>
      </c>
      <c r="AH83" s="210">
        <v>5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27"/>
      <c r="B84" s="228"/>
      <c r="C84" s="276" t="s">
        <v>292</v>
      </c>
      <c r="D84" s="272"/>
      <c r="E84" s="273">
        <v>17.11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0"/>
      <c r="AA84" s="210"/>
      <c r="AB84" s="210"/>
      <c r="AC84" s="210"/>
      <c r="AD84" s="210"/>
      <c r="AE84" s="210"/>
      <c r="AF84" s="210"/>
      <c r="AG84" s="210" t="s">
        <v>196</v>
      </c>
      <c r="AH84" s="210">
        <v>4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41">
        <v>34</v>
      </c>
      <c r="B85" s="242" t="s">
        <v>293</v>
      </c>
      <c r="C85" s="260" t="s">
        <v>294</v>
      </c>
      <c r="D85" s="243" t="s">
        <v>186</v>
      </c>
      <c r="E85" s="244">
        <v>328.44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4">
        <v>0.21099999999999999</v>
      </c>
      <c r="O85" s="244">
        <f>ROUND(E85*N85,2)</f>
        <v>69.3</v>
      </c>
      <c r="P85" s="244">
        <v>0</v>
      </c>
      <c r="Q85" s="244">
        <f>ROUND(E85*P85,2)</f>
        <v>0</v>
      </c>
      <c r="R85" s="246"/>
      <c r="S85" s="246" t="s">
        <v>129</v>
      </c>
      <c r="T85" s="247" t="s">
        <v>130</v>
      </c>
      <c r="U85" s="231">
        <v>0</v>
      </c>
      <c r="V85" s="231">
        <f>ROUND(E85*U85,2)</f>
        <v>0</v>
      </c>
      <c r="W85" s="231"/>
      <c r="X85" s="231" t="s">
        <v>248</v>
      </c>
      <c r="Y85" s="231" t="s">
        <v>132</v>
      </c>
      <c r="Z85" s="210"/>
      <c r="AA85" s="210"/>
      <c r="AB85" s="210"/>
      <c r="AC85" s="210"/>
      <c r="AD85" s="210"/>
      <c r="AE85" s="210"/>
      <c r="AF85" s="210"/>
      <c r="AG85" s="210" t="s">
        <v>249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27"/>
      <c r="B86" s="228"/>
      <c r="C86" s="261" t="s">
        <v>343</v>
      </c>
      <c r="D86" s="255"/>
      <c r="E86" s="255"/>
      <c r="F86" s="255"/>
      <c r="G86" s="255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0"/>
      <c r="AA86" s="210"/>
      <c r="AB86" s="210"/>
      <c r="AC86" s="210"/>
      <c r="AD86" s="210"/>
      <c r="AE86" s="210"/>
      <c r="AF86" s="210"/>
      <c r="AG86" s="210" t="s">
        <v>140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3" x14ac:dyDescent="0.2">
      <c r="A87" s="227"/>
      <c r="B87" s="228"/>
      <c r="C87" s="262" t="s">
        <v>288</v>
      </c>
      <c r="D87" s="256"/>
      <c r="E87" s="256"/>
      <c r="F87" s="256"/>
      <c r="G87" s="256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0"/>
      <c r="AA87" s="210"/>
      <c r="AB87" s="210"/>
      <c r="AC87" s="210"/>
      <c r="AD87" s="210"/>
      <c r="AE87" s="210"/>
      <c r="AF87" s="210"/>
      <c r="AG87" s="210" t="s">
        <v>140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57" t="str">
        <f>C87</f>
        <v>• vodopropustný povrch zajišťující infiltraci srážkových vod s funkcí čistění vod díky zajištěné retenci znečisťujících látek</v>
      </c>
      <c r="BB87" s="210"/>
      <c r="BC87" s="210"/>
      <c r="BD87" s="210"/>
      <c r="BE87" s="210"/>
      <c r="BF87" s="210"/>
      <c r="BG87" s="210"/>
      <c r="BH87" s="210"/>
    </row>
    <row r="88" spans="1:60" ht="22.5" outlineLevel="3" x14ac:dyDescent="0.2">
      <c r="A88" s="227"/>
      <c r="B88" s="228"/>
      <c r="C88" s="262" t="s">
        <v>289</v>
      </c>
      <c r="D88" s="256"/>
      <c r="E88" s="256"/>
      <c r="F88" s="256"/>
      <c r="G88" s="256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0"/>
      <c r="AA88" s="210"/>
      <c r="AB88" s="210"/>
      <c r="AC88" s="210"/>
      <c r="AD88" s="210"/>
      <c r="AE88" s="210"/>
      <c r="AF88" s="210"/>
      <c r="AG88" s="210" t="s">
        <v>140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57" t="str">
        <f>C88</f>
        <v>• propustnost vody jednotlivá hodnota: kf větší nebo rovno 1 x 10-5 m/s, střední hodnota: kf menší nebo rovno 1 x 10-4 m/s.</v>
      </c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27"/>
      <c r="B89" s="228"/>
      <c r="C89" s="262" t="s">
        <v>290</v>
      </c>
      <c r="D89" s="256"/>
      <c r="E89" s="256"/>
      <c r="F89" s="256"/>
      <c r="G89" s="256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31"/>
      <c r="Z89" s="210"/>
      <c r="AA89" s="210"/>
      <c r="AB89" s="210"/>
      <c r="AC89" s="210"/>
      <c r="AD89" s="210"/>
      <c r="AE89" s="210"/>
      <c r="AF89" s="210"/>
      <c r="AG89" s="210" t="s">
        <v>140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27"/>
      <c r="B90" s="228"/>
      <c r="C90" s="275" t="s">
        <v>295</v>
      </c>
      <c r="D90" s="270"/>
      <c r="E90" s="271">
        <v>312.8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0"/>
      <c r="AA90" s="210"/>
      <c r="AB90" s="210"/>
      <c r="AC90" s="210"/>
      <c r="AD90" s="210"/>
      <c r="AE90" s="210"/>
      <c r="AF90" s="210"/>
      <c r="AG90" s="210" t="s">
        <v>196</v>
      </c>
      <c r="AH90" s="210">
        <v>5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27"/>
      <c r="B91" s="228"/>
      <c r="C91" s="276" t="s">
        <v>292</v>
      </c>
      <c r="D91" s="272"/>
      <c r="E91" s="273">
        <v>15.64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31"/>
      <c r="Z91" s="210"/>
      <c r="AA91" s="210"/>
      <c r="AB91" s="210"/>
      <c r="AC91" s="210"/>
      <c r="AD91" s="210"/>
      <c r="AE91" s="210"/>
      <c r="AF91" s="210"/>
      <c r="AG91" s="210" t="s">
        <v>196</v>
      </c>
      <c r="AH91" s="210">
        <v>4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1">
        <v>35</v>
      </c>
      <c r="B92" s="242" t="s">
        <v>296</v>
      </c>
      <c r="C92" s="260" t="s">
        <v>297</v>
      </c>
      <c r="D92" s="243" t="s">
        <v>186</v>
      </c>
      <c r="E92" s="244">
        <v>864.6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2.5000000000000001E-4</v>
      </c>
      <c r="O92" s="244">
        <f>ROUND(E92*N92,2)</f>
        <v>0.22</v>
      </c>
      <c r="P92" s="244">
        <v>0</v>
      </c>
      <c r="Q92" s="244">
        <f>ROUND(E92*P92,2)</f>
        <v>0</v>
      </c>
      <c r="R92" s="246" t="s">
        <v>247</v>
      </c>
      <c r="S92" s="246" t="s">
        <v>149</v>
      </c>
      <c r="T92" s="247" t="s">
        <v>149</v>
      </c>
      <c r="U92" s="231">
        <v>0</v>
      </c>
      <c r="V92" s="231">
        <f>ROUND(E92*U92,2)</f>
        <v>0</v>
      </c>
      <c r="W92" s="231"/>
      <c r="X92" s="231" t="s">
        <v>248</v>
      </c>
      <c r="Y92" s="231" t="s">
        <v>132</v>
      </c>
      <c r="Z92" s="210"/>
      <c r="AA92" s="210"/>
      <c r="AB92" s="210"/>
      <c r="AC92" s="210"/>
      <c r="AD92" s="210"/>
      <c r="AE92" s="210"/>
      <c r="AF92" s="210"/>
      <c r="AG92" s="210" t="s">
        <v>249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75" t="s">
        <v>298</v>
      </c>
      <c r="D93" s="270"/>
      <c r="E93" s="271">
        <v>720.5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0"/>
      <c r="AA93" s="210"/>
      <c r="AB93" s="210"/>
      <c r="AC93" s="210"/>
      <c r="AD93" s="210"/>
      <c r="AE93" s="210"/>
      <c r="AF93" s="210"/>
      <c r="AG93" s="210" t="s">
        <v>196</v>
      </c>
      <c r="AH93" s="210">
        <v>5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27"/>
      <c r="B94" s="228"/>
      <c r="C94" s="276" t="s">
        <v>299</v>
      </c>
      <c r="D94" s="272"/>
      <c r="E94" s="273">
        <v>144.1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31"/>
      <c r="Z94" s="210"/>
      <c r="AA94" s="210"/>
      <c r="AB94" s="210"/>
      <c r="AC94" s="210"/>
      <c r="AD94" s="210"/>
      <c r="AE94" s="210"/>
      <c r="AF94" s="210"/>
      <c r="AG94" s="210" t="s">
        <v>196</v>
      </c>
      <c r="AH94" s="210">
        <v>4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">
      <c r="A95" s="234" t="s">
        <v>124</v>
      </c>
      <c r="B95" s="235" t="s">
        <v>83</v>
      </c>
      <c r="C95" s="258" t="s">
        <v>84</v>
      </c>
      <c r="D95" s="236"/>
      <c r="E95" s="237"/>
      <c r="F95" s="238"/>
      <c r="G95" s="238">
        <f>SUMIF(AG96:AG96,"&lt;&gt;NOR",G96:G96)</f>
        <v>0</v>
      </c>
      <c r="H95" s="238"/>
      <c r="I95" s="238">
        <f>SUM(I96:I96)</f>
        <v>0</v>
      </c>
      <c r="J95" s="238"/>
      <c r="K95" s="238">
        <f>SUM(K96:K96)</f>
        <v>0</v>
      </c>
      <c r="L95" s="238"/>
      <c r="M95" s="238">
        <f>SUM(M96:M96)</f>
        <v>0</v>
      </c>
      <c r="N95" s="237"/>
      <c r="O95" s="237">
        <f>SUM(O96:O96)</f>
        <v>0.87</v>
      </c>
      <c r="P95" s="237"/>
      <c r="Q95" s="237">
        <f>SUM(Q96:Q96)</f>
        <v>0</v>
      </c>
      <c r="R95" s="238"/>
      <c r="S95" s="238"/>
      <c r="T95" s="239"/>
      <c r="U95" s="233"/>
      <c r="V95" s="233">
        <f>SUM(V96:V96)</f>
        <v>7.68</v>
      </c>
      <c r="W95" s="233"/>
      <c r="X95" s="233"/>
      <c r="Y95" s="233"/>
      <c r="AG95" t="s">
        <v>125</v>
      </c>
    </row>
    <row r="96" spans="1:60" outlineLevel="1" x14ac:dyDescent="0.2">
      <c r="A96" s="248">
        <v>36</v>
      </c>
      <c r="B96" s="249" t="s">
        <v>300</v>
      </c>
      <c r="C96" s="259" t="s">
        <v>301</v>
      </c>
      <c r="D96" s="250" t="s">
        <v>302</v>
      </c>
      <c r="E96" s="251">
        <v>2</v>
      </c>
      <c r="F96" s="252"/>
      <c r="G96" s="253">
        <f>ROUND(E96*F96,2)</f>
        <v>0</v>
      </c>
      <c r="H96" s="252"/>
      <c r="I96" s="253">
        <f>ROUND(E96*H96,2)</f>
        <v>0</v>
      </c>
      <c r="J96" s="252"/>
      <c r="K96" s="253">
        <f>ROUND(E96*J96,2)</f>
        <v>0</v>
      </c>
      <c r="L96" s="253">
        <v>21</v>
      </c>
      <c r="M96" s="253">
        <f>G96*(1+L96/100)</f>
        <v>0</v>
      </c>
      <c r="N96" s="251">
        <v>0.43381999999999998</v>
      </c>
      <c r="O96" s="251">
        <f>ROUND(E96*N96,2)</f>
        <v>0.87</v>
      </c>
      <c r="P96" s="251">
        <v>0</v>
      </c>
      <c r="Q96" s="251">
        <f>ROUND(E96*P96,2)</f>
        <v>0</v>
      </c>
      <c r="R96" s="253"/>
      <c r="S96" s="253" t="s">
        <v>149</v>
      </c>
      <c r="T96" s="254" t="s">
        <v>149</v>
      </c>
      <c r="U96" s="231">
        <v>3.839</v>
      </c>
      <c r="V96" s="231">
        <f>ROUND(E96*U96,2)</f>
        <v>7.68</v>
      </c>
      <c r="W96" s="231"/>
      <c r="X96" s="231" t="s">
        <v>131</v>
      </c>
      <c r="Y96" s="231" t="s">
        <v>132</v>
      </c>
      <c r="Z96" s="210"/>
      <c r="AA96" s="210"/>
      <c r="AB96" s="210"/>
      <c r="AC96" s="210"/>
      <c r="AD96" s="210"/>
      <c r="AE96" s="210"/>
      <c r="AF96" s="210"/>
      <c r="AG96" s="210" t="s">
        <v>133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34" t="s">
        <v>124</v>
      </c>
      <c r="B97" s="235" t="s">
        <v>85</v>
      </c>
      <c r="C97" s="258" t="s">
        <v>86</v>
      </c>
      <c r="D97" s="236"/>
      <c r="E97" s="237"/>
      <c r="F97" s="238"/>
      <c r="G97" s="238">
        <f>SUMIF(AG98:AG102,"&lt;&gt;NOR",G98:G102)</f>
        <v>0</v>
      </c>
      <c r="H97" s="238"/>
      <c r="I97" s="238">
        <f>SUM(I98:I102)</f>
        <v>0</v>
      </c>
      <c r="J97" s="238"/>
      <c r="K97" s="238">
        <f>SUM(K98:K102)</f>
        <v>0</v>
      </c>
      <c r="L97" s="238"/>
      <c r="M97" s="238">
        <f>SUM(M98:M102)</f>
        <v>0</v>
      </c>
      <c r="N97" s="237"/>
      <c r="O97" s="237">
        <f>SUM(O98:O102)</f>
        <v>57.36</v>
      </c>
      <c r="P97" s="237"/>
      <c r="Q97" s="237">
        <f>SUM(Q98:Q102)</f>
        <v>0</v>
      </c>
      <c r="R97" s="238"/>
      <c r="S97" s="238"/>
      <c r="T97" s="239"/>
      <c r="U97" s="233"/>
      <c r="V97" s="233">
        <f>SUM(V98:V102)</f>
        <v>62.15</v>
      </c>
      <c r="W97" s="233"/>
      <c r="X97" s="233"/>
      <c r="Y97" s="233"/>
      <c r="AG97" t="s">
        <v>125</v>
      </c>
    </row>
    <row r="98" spans="1:60" ht="22.5" outlineLevel="1" x14ac:dyDescent="0.2">
      <c r="A98" s="241">
        <v>37</v>
      </c>
      <c r="B98" s="242" t="s">
        <v>303</v>
      </c>
      <c r="C98" s="260" t="s">
        <v>304</v>
      </c>
      <c r="D98" s="243" t="s">
        <v>191</v>
      </c>
      <c r="E98" s="244">
        <v>228.5</v>
      </c>
      <c r="F98" s="245"/>
      <c r="G98" s="246">
        <f>ROUND(E98*F98,2)</f>
        <v>0</v>
      </c>
      <c r="H98" s="245"/>
      <c r="I98" s="246">
        <f>ROUND(E98*H98,2)</f>
        <v>0</v>
      </c>
      <c r="J98" s="245"/>
      <c r="K98" s="246">
        <f>ROUND(E98*J98,2)</f>
        <v>0</v>
      </c>
      <c r="L98" s="246">
        <v>21</v>
      </c>
      <c r="M98" s="246">
        <f>G98*(1+L98/100)</f>
        <v>0</v>
      </c>
      <c r="N98" s="244">
        <v>0.188</v>
      </c>
      <c r="O98" s="244">
        <f>ROUND(E98*N98,2)</f>
        <v>42.96</v>
      </c>
      <c r="P98" s="244">
        <v>0</v>
      </c>
      <c r="Q98" s="244">
        <f>ROUND(E98*P98,2)</f>
        <v>0</v>
      </c>
      <c r="R98" s="246"/>
      <c r="S98" s="246" t="s">
        <v>149</v>
      </c>
      <c r="T98" s="247" t="s">
        <v>149</v>
      </c>
      <c r="U98" s="231">
        <v>0.27200000000000002</v>
      </c>
      <c r="V98" s="231">
        <f>ROUND(E98*U98,2)</f>
        <v>62.15</v>
      </c>
      <c r="W98" s="231"/>
      <c r="X98" s="231" t="s">
        <v>131</v>
      </c>
      <c r="Y98" s="231" t="s">
        <v>132</v>
      </c>
      <c r="Z98" s="210"/>
      <c r="AA98" s="210"/>
      <c r="AB98" s="210"/>
      <c r="AC98" s="210"/>
      <c r="AD98" s="210"/>
      <c r="AE98" s="210"/>
      <c r="AF98" s="210"/>
      <c r="AG98" s="210" t="s">
        <v>133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27"/>
      <c r="B99" s="228"/>
      <c r="C99" s="275" t="s">
        <v>305</v>
      </c>
      <c r="D99" s="270"/>
      <c r="E99" s="271">
        <v>228.5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196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2.5" outlineLevel="1" x14ac:dyDescent="0.2">
      <c r="A100" s="241">
        <v>38</v>
      </c>
      <c r="B100" s="242" t="s">
        <v>306</v>
      </c>
      <c r="C100" s="260" t="s">
        <v>307</v>
      </c>
      <c r="D100" s="243" t="s">
        <v>302</v>
      </c>
      <c r="E100" s="244">
        <v>239.92500000000001</v>
      </c>
      <c r="F100" s="245"/>
      <c r="G100" s="246">
        <f>ROUND(E100*F100,2)</f>
        <v>0</v>
      </c>
      <c r="H100" s="245"/>
      <c r="I100" s="246">
        <f>ROUND(E100*H100,2)</f>
        <v>0</v>
      </c>
      <c r="J100" s="245"/>
      <c r="K100" s="246">
        <f>ROUND(E100*J100,2)</f>
        <v>0</v>
      </c>
      <c r="L100" s="246">
        <v>21</v>
      </c>
      <c r="M100" s="246">
        <f>G100*(1+L100/100)</f>
        <v>0</v>
      </c>
      <c r="N100" s="244">
        <v>0.06</v>
      </c>
      <c r="O100" s="244">
        <f>ROUND(E100*N100,2)</f>
        <v>14.4</v>
      </c>
      <c r="P100" s="244">
        <v>0</v>
      </c>
      <c r="Q100" s="244">
        <f>ROUND(E100*P100,2)</f>
        <v>0</v>
      </c>
      <c r="R100" s="246" t="s">
        <v>247</v>
      </c>
      <c r="S100" s="246" t="s">
        <v>149</v>
      </c>
      <c r="T100" s="247" t="s">
        <v>149</v>
      </c>
      <c r="U100" s="231">
        <v>0</v>
      </c>
      <c r="V100" s="231">
        <f>ROUND(E100*U100,2)</f>
        <v>0</v>
      </c>
      <c r="W100" s="231"/>
      <c r="X100" s="231" t="s">
        <v>248</v>
      </c>
      <c r="Y100" s="231" t="s">
        <v>132</v>
      </c>
      <c r="Z100" s="210"/>
      <c r="AA100" s="210"/>
      <c r="AB100" s="210"/>
      <c r="AC100" s="210"/>
      <c r="AD100" s="210"/>
      <c r="AE100" s="210"/>
      <c r="AF100" s="210"/>
      <c r="AG100" s="210" t="s">
        <v>249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27"/>
      <c r="B101" s="228"/>
      <c r="C101" s="275" t="s">
        <v>308</v>
      </c>
      <c r="D101" s="270"/>
      <c r="E101" s="271">
        <v>228.5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0"/>
      <c r="AA101" s="210"/>
      <c r="AB101" s="210"/>
      <c r="AC101" s="210"/>
      <c r="AD101" s="210"/>
      <c r="AE101" s="210"/>
      <c r="AF101" s="210"/>
      <c r="AG101" s="210" t="s">
        <v>196</v>
      </c>
      <c r="AH101" s="210">
        <v>5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27"/>
      <c r="B102" s="228"/>
      <c r="C102" s="276" t="s">
        <v>292</v>
      </c>
      <c r="D102" s="272"/>
      <c r="E102" s="273">
        <v>11.425000000000001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31"/>
      <c r="Z102" s="210"/>
      <c r="AA102" s="210"/>
      <c r="AB102" s="210"/>
      <c r="AC102" s="210"/>
      <c r="AD102" s="210"/>
      <c r="AE102" s="210"/>
      <c r="AF102" s="210"/>
      <c r="AG102" s="210" t="s">
        <v>196</v>
      </c>
      <c r="AH102" s="210">
        <v>4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x14ac:dyDescent="0.2">
      <c r="A103" s="234" t="s">
        <v>124</v>
      </c>
      <c r="B103" s="235" t="s">
        <v>87</v>
      </c>
      <c r="C103" s="258" t="s">
        <v>88</v>
      </c>
      <c r="D103" s="236"/>
      <c r="E103" s="237"/>
      <c r="F103" s="238"/>
      <c r="G103" s="238">
        <f>SUMIF(AG104:AG104,"&lt;&gt;NOR",G104:G104)</f>
        <v>0</v>
      </c>
      <c r="H103" s="238"/>
      <c r="I103" s="238">
        <f>SUM(I104:I104)</f>
        <v>0</v>
      </c>
      <c r="J103" s="238"/>
      <c r="K103" s="238">
        <f>SUM(K104:K104)</f>
        <v>0</v>
      </c>
      <c r="L103" s="238"/>
      <c r="M103" s="238">
        <f>SUM(M104:M104)</f>
        <v>0</v>
      </c>
      <c r="N103" s="237"/>
      <c r="O103" s="237">
        <f>SUM(O104:O104)</f>
        <v>0</v>
      </c>
      <c r="P103" s="237"/>
      <c r="Q103" s="237">
        <f>SUM(Q104:Q104)</f>
        <v>0</v>
      </c>
      <c r="R103" s="238"/>
      <c r="S103" s="238"/>
      <c r="T103" s="239"/>
      <c r="U103" s="233"/>
      <c r="V103" s="233">
        <f>SUM(V104:V104)</f>
        <v>306.36</v>
      </c>
      <c r="W103" s="233"/>
      <c r="X103" s="233"/>
      <c r="Y103" s="233"/>
      <c r="AG103" t="s">
        <v>125</v>
      </c>
    </row>
    <row r="104" spans="1:60" outlineLevel="1" x14ac:dyDescent="0.2">
      <c r="A104" s="248">
        <v>39</v>
      </c>
      <c r="B104" s="249" t="s">
        <v>309</v>
      </c>
      <c r="C104" s="259" t="s">
        <v>310</v>
      </c>
      <c r="D104" s="250" t="s">
        <v>258</v>
      </c>
      <c r="E104" s="251">
        <v>785.54934000000003</v>
      </c>
      <c r="F104" s="252"/>
      <c r="G104" s="253">
        <f>ROUND(E104*F104,2)</f>
        <v>0</v>
      </c>
      <c r="H104" s="252"/>
      <c r="I104" s="253">
        <f>ROUND(E104*H104,2)</f>
        <v>0</v>
      </c>
      <c r="J104" s="252"/>
      <c r="K104" s="253">
        <f>ROUND(E104*J104,2)</f>
        <v>0</v>
      </c>
      <c r="L104" s="253">
        <v>21</v>
      </c>
      <c r="M104" s="253">
        <f>G104*(1+L104/100)</f>
        <v>0</v>
      </c>
      <c r="N104" s="251">
        <v>0</v>
      </c>
      <c r="O104" s="251">
        <f>ROUND(E104*N104,2)</f>
        <v>0</v>
      </c>
      <c r="P104" s="251">
        <v>0</v>
      </c>
      <c r="Q104" s="251">
        <f>ROUND(E104*P104,2)</f>
        <v>0</v>
      </c>
      <c r="R104" s="253"/>
      <c r="S104" s="253" t="s">
        <v>149</v>
      </c>
      <c r="T104" s="254" t="s">
        <v>149</v>
      </c>
      <c r="U104" s="231">
        <v>0.39</v>
      </c>
      <c r="V104" s="231">
        <f>ROUND(E104*U104,2)</f>
        <v>306.36</v>
      </c>
      <c r="W104" s="231"/>
      <c r="X104" s="231" t="s">
        <v>311</v>
      </c>
      <c r="Y104" s="231" t="s">
        <v>132</v>
      </c>
      <c r="Z104" s="210"/>
      <c r="AA104" s="210"/>
      <c r="AB104" s="210"/>
      <c r="AC104" s="210"/>
      <c r="AD104" s="210"/>
      <c r="AE104" s="210"/>
      <c r="AF104" s="210"/>
      <c r="AG104" s="210" t="s">
        <v>312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x14ac:dyDescent="0.2">
      <c r="A105" s="234" t="s">
        <v>124</v>
      </c>
      <c r="B105" s="235" t="s">
        <v>91</v>
      </c>
      <c r="C105" s="258" t="s">
        <v>92</v>
      </c>
      <c r="D105" s="236"/>
      <c r="E105" s="237"/>
      <c r="F105" s="238"/>
      <c r="G105" s="238">
        <f>SUMIF(AG106:AG110,"&lt;&gt;NOR",G106:G110)</f>
        <v>0</v>
      </c>
      <c r="H105" s="238"/>
      <c r="I105" s="238">
        <f>SUM(I106:I110)</f>
        <v>0</v>
      </c>
      <c r="J105" s="238"/>
      <c r="K105" s="238">
        <f>SUM(K106:K110)</f>
        <v>0</v>
      </c>
      <c r="L105" s="238"/>
      <c r="M105" s="238">
        <f>SUM(M106:M110)</f>
        <v>0</v>
      </c>
      <c r="N105" s="237"/>
      <c r="O105" s="237">
        <f>SUM(O106:O110)</f>
        <v>0</v>
      </c>
      <c r="P105" s="237"/>
      <c r="Q105" s="237">
        <f>SUM(Q106:Q110)</f>
        <v>0</v>
      </c>
      <c r="R105" s="238"/>
      <c r="S105" s="238"/>
      <c r="T105" s="239"/>
      <c r="U105" s="233"/>
      <c r="V105" s="233">
        <f>SUM(V106:V110)</f>
        <v>0</v>
      </c>
      <c r="W105" s="233"/>
      <c r="X105" s="233"/>
      <c r="Y105" s="233"/>
      <c r="AG105" t="s">
        <v>125</v>
      </c>
    </row>
    <row r="106" spans="1:60" ht="22.5" outlineLevel="1" x14ac:dyDescent="0.2">
      <c r="A106" s="241">
        <v>40</v>
      </c>
      <c r="B106" s="242" t="s">
        <v>313</v>
      </c>
      <c r="C106" s="260" t="s">
        <v>314</v>
      </c>
      <c r="D106" s="243" t="s">
        <v>315</v>
      </c>
      <c r="E106" s="244">
        <v>2</v>
      </c>
      <c r="F106" s="245"/>
      <c r="G106" s="246">
        <f>ROUND(E106*F106,2)</f>
        <v>0</v>
      </c>
      <c r="H106" s="245"/>
      <c r="I106" s="246">
        <f>ROUND(E106*H106,2)</f>
        <v>0</v>
      </c>
      <c r="J106" s="245"/>
      <c r="K106" s="246">
        <f>ROUND(E106*J106,2)</f>
        <v>0</v>
      </c>
      <c r="L106" s="246">
        <v>21</v>
      </c>
      <c r="M106" s="246">
        <f>G106*(1+L106/100)</f>
        <v>0</v>
      </c>
      <c r="N106" s="244">
        <v>0</v>
      </c>
      <c r="O106" s="244">
        <f>ROUND(E106*N106,2)</f>
        <v>0</v>
      </c>
      <c r="P106" s="244">
        <v>0</v>
      </c>
      <c r="Q106" s="244">
        <f>ROUND(E106*P106,2)</f>
        <v>0</v>
      </c>
      <c r="R106" s="246"/>
      <c r="S106" s="246" t="s">
        <v>129</v>
      </c>
      <c r="T106" s="247" t="s">
        <v>130</v>
      </c>
      <c r="U106" s="231">
        <v>0</v>
      </c>
      <c r="V106" s="231">
        <f>ROUND(E106*U106,2)</f>
        <v>0</v>
      </c>
      <c r="W106" s="231"/>
      <c r="X106" s="231" t="s">
        <v>131</v>
      </c>
      <c r="Y106" s="231" t="s">
        <v>132</v>
      </c>
      <c r="Z106" s="210"/>
      <c r="AA106" s="210"/>
      <c r="AB106" s="210"/>
      <c r="AC106" s="210"/>
      <c r="AD106" s="210"/>
      <c r="AE106" s="210"/>
      <c r="AF106" s="210"/>
      <c r="AG106" s="210" t="s">
        <v>133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2" x14ac:dyDescent="0.2">
      <c r="A107" s="227"/>
      <c r="B107" s="228"/>
      <c r="C107" s="261" t="s">
        <v>316</v>
      </c>
      <c r="D107" s="255"/>
      <c r="E107" s="255"/>
      <c r="F107" s="255"/>
      <c r="G107" s="255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31"/>
      <c r="Z107" s="210"/>
      <c r="AA107" s="210"/>
      <c r="AB107" s="210"/>
      <c r="AC107" s="210"/>
      <c r="AD107" s="210"/>
      <c r="AE107" s="210"/>
      <c r="AF107" s="210"/>
      <c r="AG107" s="210" t="s">
        <v>140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57" t="str">
        <f>C107</f>
        <v>konstrukce z hliníkové slitiny, sedák i opěradlo z dřevěných desek - tropické dřevo vč. dopravy, bez kotvení. Typ je nutné odsouhlasit investorem</v>
      </c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41">
        <v>41</v>
      </c>
      <c r="B108" s="242" t="s">
        <v>317</v>
      </c>
      <c r="C108" s="260" t="s">
        <v>318</v>
      </c>
      <c r="D108" s="243" t="s">
        <v>315</v>
      </c>
      <c r="E108" s="244">
        <v>1</v>
      </c>
      <c r="F108" s="245"/>
      <c r="G108" s="246">
        <f>ROUND(E108*F108,2)</f>
        <v>0</v>
      </c>
      <c r="H108" s="245"/>
      <c r="I108" s="246">
        <f>ROUND(E108*H108,2)</f>
        <v>0</v>
      </c>
      <c r="J108" s="245"/>
      <c r="K108" s="246">
        <f>ROUND(E108*J108,2)</f>
        <v>0</v>
      </c>
      <c r="L108" s="246">
        <v>21</v>
      </c>
      <c r="M108" s="246">
        <f>G108*(1+L108/100)</f>
        <v>0</v>
      </c>
      <c r="N108" s="244">
        <v>0</v>
      </c>
      <c r="O108" s="244">
        <f>ROUND(E108*N108,2)</f>
        <v>0</v>
      </c>
      <c r="P108" s="244">
        <v>0</v>
      </c>
      <c r="Q108" s="244">
        <f>ROUND(E108*P108,2)</f>
        <v>0</v>
      </c>
      <c r="R108" s="246"/>
      <c r="S108" s="246" t="s">
        <v>129</v>
      </c>
      <c r="T108" s="247" t="s">
        <v>130</v>
      </c>
      <c r="U108" s="231">
        <v>0</v>
      </c>
      <c r="V108" s="231">
        <f>ROUND(E108*U108,2)</f>
        <v>0</v>
      </c>
      <c r="W108" s="231"/>
      <c r="X108" s="231" t="s">
        <v>131</v>
      </c>
      <c r="Y108" s="231" t="s">
        <v>132</v>
      </c>
      <c r="Z108" s="210"/>
      <c r="AA108" s="210"/>
      <c r="AB108" s="210"/>
      <c r="AC108" s="210"/>
      <c r="AD108" s="210"/>
      <c r="AE108" s="210"/>
      <c r="AF108" s="210"/>
      <c r="AG108" s="210" t="s">
        <v>133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2" x14ac:dyDescent="0.2">
      <c r="A109" s="227"/>
      <c r="B109" s="228"/>
      <c r="C109" s="261" t="s">
        <v>319</v>
      </c>
      <c r="D109" s="255"/>
      <c r="E109" s="255"/>
      <c r="F109" s="255"/>
      <c r="G109" s="255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31"/>
      <c r="Z109" s="210"/>
      <c r="AA109" s="210"/>
      <c r="AB109" s="210"/>
      <c r="AC109" s="210"/>
      <c r="AD109" s="210"/>
      <c r="AE109" s="210"/>
      <c r="AF109" s="210"/>
      <c r="AG109" s="210" t="s">
        <v>140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57" t="str">
        <f>C109</f>
        <v>ocelová konstrukce, profily z hliníkové slitiny, 3x50 l, kovové opláštění vč. kotvení, montáže, dopravy. Typ je nutné odsouhlasit s investorem.</v>
      </c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27">
        <v>42</v>
      </c>
      <c r="B110" s="228" t="s">
        <v>320</v>
      </c>
      <c r="C110" s="277" t="s">
        <v>321</v>
      </c>
      <c r="D110" s="229" t="s">
        <v>0</v>
      </c>
      <c r="E110" s="274"/>
      <c r="F110" s="232"/>
      <c r="G110" s="231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1"/>
      <c r="S110" s="231" t="s">
        <v>149</v>
      </c>
      <c r="T110" s="231" t="s">
        <v>149</v>
      </c>
      <c r="U110" s="231">
        <v>0</v>
      </c>
      <c r="V110" s="231">
        <f>ROUND(E110*U110,2)</f>
        <v>0</v>
      </c>
      <c r="W110" s="231"/>
      <c r="X110" s="231" t="s">
        <v>311</v>
      </c>
      <c r="Y110" s="231" t="s">
        <v>132</v>
      </c>
      <c r="Z110" s="210"/>
      <c r="AA110" s="210"/>
      <c r="AB110" s="210"/>
      <c r="AC110" s="210"/>
      <c r="AD110" s="210"/>
      <c r="AE110" s="210"/>
      <c r="AF110" s="210"/>
      <c r="AG110" s="210" t="s">
        <v>312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x14ac:dyDescent="0.2">
      <c r="A111" s="234" t="s">
        <v>124</v>
      </c>
      <c r="B111" s="235" t="s">
        <v>93</v>
      </c>
      <c r="C111" s="258" t="s">
        <v>94</v>
      </c>
      <c r="D111" s="236"/>
      <c r="E111" s="237"/>
      <c r="F111" s="238"/>
      <c r="G111" s="238">
        <f>SUMIF(AG112:AG123,"&lt;&gt;NOR",G112:G123)</f>
        <v>0</v>
      </c>
      <c r="H111" s="238"/>
      <c r="I111" s="238">
        <f>SUM(I112:I123)</f>
        <v>0</v>
      </c>
      <c r="J111" s="238"/>
      <c r="K111" s="238">
        <f>SUM(K112:K123)</f>
        <v>0</v>
      </c>
      <c r="L111" s="238"/>
      <c r="M111" s="238">
        <f>SUM(M112:M123)</f>
        <v>0</v>
      </c>
      <c r="N111" s="237"/>
      <c r="O111" s="237">
        <f>SUM(O112:O123)</f>
        <v>0</v>
      </c>
      <c r="P111" s="237"/>
      <c r="Q111" s="237">
        <f>SUM(Q112:Q123)</f>
        <v>0</v>
      </c>
      <c r="R111" s="238"/>
      <c r="S111" s="238"/>
      <c r="T111" s="239"/>
      <c r="U111" s="233"/>
      <c r="V111" s="233">
        <f>SUM(V112:V123)</f>
        <v>304.95</v>
      </c>
      <c r="W111" s="233"/>
      <c r="X111" s="233"/>
      <c r="Y111" s="233"/>
      <c r="AG111" t="s">
        <v>125</v>
      </c>
    </row>
    <row r="112" spans="1:60" ht="22.5" outlineLevel="1" x14ac:dyDescent="0.2">
      <c r="A112" s="241">
        <v>43</v>
      </c>
      <c r="B112" s="242" t="s">
        <v>322</v>
      </c>
      <c r="C112" s="260" t="s">
        <v>323</v>
      </c>
      <c r="D112" s="243" t="s">
        <v>258</v>
      </c>
      <c r="E112" s="244">
        <v>63.83</v>
      </c>
      <c r="F112" s="245"/>
      <c r="G112" s="246">
        <f>ROUND(E112*F112,2)</f>
        <v>0</v>
      </c>
      <c r="H112" s="245"/>
      <c r="I112" s="246">
        <f>ROUND(E112*H112,2)</f>
        <v>0</v>
      </c>
      <c r="J112" s="245"/>
      <c r="K112" s="246">
        <f>ROUND(E112*J112,2)</f>
        <v>0</v>
      </c>
      <c r="L112" s="246">
        <v>21</v>
      </c>
      <c r="M112" s="246">
        <f>G112*(1+L112/100)</f>
        <v>0</v>
      </c>
      <c r="N112" s="244">
        <v>0</v>
      </c>
      <c r="O112" s="244">
        <f>ROUND(E112*N112,2)</f>
        <v>0</v>
      </c>
      <c r="P112" s="244">
        <v>0</v>
      </c>
      <c r="Q112" s="244">
        <f>ROUND(E112*P112,2)</f>
        <v>0</v>
      </c>
      <c r="R112" s="246"/>
      <c r="S112" s="246" t="s">
        <v>149</v>
      </c>
      <c r="T112" s="247" t="s">
        <v>149</v>
      </c>
      <c r="U112" s="231">
        <v>0</v>
      </c>
      <c r="V112" s="231">
        <f>ROUND(E112*U112,2)</f>
        <v>0</v>
      </c>
      <c r="W112" s="231"/>
      <c r="X112" s="231" t="s">
        <v>131</v>
      </c>
      <c r="Y112" s="231" t="s">
        <v>132</v>
      </c>
      <c r="Z112" s="210"/>
      <c r="AA112" s="210"/>
      <c r="AB112" s="210"/>
      <c r="AC112" s="210"/>
      <c r="AD112" s="210"/>
      <c r="AE112" s="210"/>
      <c r="AF112" s="210"/>
      <c r="AG112" s="210" t="s">
        <v>133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27"/>
      <c r="B113" s="228"/>
      <c r="C113" s="275" t="s">
        <v>324</v>
      </c>
      <c r="D113" s="270"/>
      <c r="E113" s="271">
        <v>61.83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0"/>
      <c r="AA113" s="210"/>
      <c r="AB113" s="210"/>
      <c r="AC113" s="210"/>
      <c r="AD113" s="210"/>
      <c r="AE113" s="210"/>
      <c r="AF113" s="210"/>
      <c r="AG113" s="210" t="s">
        <v>196</v>
      </c>
      <c r="AH113" s="210">
        <v>7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27"/>
      <c r="B114" s="228"/>
      <c r="C114" s="275" t="s">
        <v>325</v>
      </c>
      <c r="D114" s="270"/>
      <c r="E114" s="271">
        <v>2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31"/>
      <c r="Z114" s="210"/>
      <c r="AA114" s="210"/>
      <c r="AB114" s="210"/>
      <c r="AC114" s="210"/>
      <c r="AD114" s="210"/>
      <c r="AE114" s="210"/>
      <c r="AF114" s="210"/>
      <c r="AG114" s="210" t="s">
        <v>196</v>
      </c>
      <c r="AH114" s="210">
        <v>7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2.5" outlineLevel="1" x14ac:dyDescent="0.2">
      <c r="A115" s="241">
        <v>44</v>
      </c>
      <c r="B115" s="242" t="s">
        <v>326</v>
      </c>
      <c r="C115" s="260" t="s">
        <v>327</v>
      </c>
      <c r="D115" s="243" t="s">
        <v>258</v>
      </c>
      <c r="E115" s="244">
        <v>148.423</v>
      </c>
      <c r="F115" s="245"/>
      <c r="G115" s="246">
        <f>ROUND(E115*F115,2)</f>
        <v>0</v>
      </c>
      <c r="H115" s="245"/>
      <c r="I115" s="246">
        <f>ROUND(E115*H115,2)</f>
        <v>0</v>
      </c>
      <c r="J115" s="245"/>
      <c r="K115" s="246">
        <f>ROUND(E115*J115,2)</f>
        <v>0</v>
      </c>
      <c r="L115" s="246">
        <v>21</v>
      </c>
      <c r="M115" s="246">
        <f>G115*(1+L115/100)</f>
        <v>0</v>
      </c>
      <c r="N115" s="244">
        <v>0</v>
      </c>
      <c r="O115" s="244">
        <f>ROUND(E115*N115,2)</f>
        <v>0</v>
      </c>
      <c r="P115" s="244">
        <v>0</v>
      </c>
      <c r="Q115" s="244">
        <f>ROUND(E115*P115,2)</f>
        <v>0</v>
      </c>
      <c r="R115" s="246"/>
      <c r="S115" s="246" t="s">
        <v>149</v>
      </c>
      <c r="T115" s="247" t="s">
        <v>149</v>
      </c>
      <c r="U115" s="231">
        <v>0</v>
      </c>
      <c r="V115" s="231">
        <f>ROUND(E115*U115,2)</f>
        <v>0</v>
      </c>
      <c r="W115" s="231"/>
      <c r="X115" s="231" t="s">
        <v>131</v>
      </c>
      <c r="Y115" s="231" t="s">
        <v>132</v>
      </c>
      <c r="Z115" s="210"/>
      <c r="AA115" s="210"/>
      <c r="AB115" s="210"/>
      <c r="AC115" s="210"/>
      <c r="AD115" s="210"/>
      <c r="AE115" s="210"/>
      <c r="AF115" s="210"/>
      <c r="AG115" s="210" t="s">
        <v>133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27"/>
      <c r="B116" s="228"/>
      <c r="C116" s="275" t="s">
        <v>328</v>
      </c>
      <c r="D116" s="270"/>
      <c r="E116" s="271">
        <v>148.423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0"/>
      <c r="AA116" s="210"/>
      <c r="AB116" s="210"/>
      <c r="AC116" s="210"/>
      <c r="AD116" s="210"/>
      <c r="AE116" s="210"/>
      <c r="AF116" s="210"/>
      <c r="AG116" s="210" t="s">
        <v>196</v>
      </c>
      <c r="AH116" s="210">
        <v>7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1">
        <v>45</v>
      </c>
      <c r="B117" s="242" t="s">
        <v>329</v>
      </c>
      <c r="C117" s="260" t="s">
        <v>330</v>
      </c>
      <c r="D117" s="243" t="s">
        <v>258</v>
      </c>
      <c r="E117" s="244">
        <v>296.846</v>
      </c>
      <c r="F117" s="245"/>
      <c r="G117" s="246">
        <f>ROUND(E117*F117,2)</f>
        <v>0</v>
      </c>
      <c r="H117" s="245"/>
      <c r="I117" s="246">
        <f>ROUND(E117*H117,2)</f>
        <v>0</v>
      </c>
      <c r="J117" s="245"/>
      <c r="K117" s="246">
        <f>ROUND(E117*J117,2)</f>
        <v>0</v>
      </c>
      <c r="L117" s="246">
        <v>21</v>
      </c>
      <c r="M117" s="246">
        <f>G117*(1+L117/100)</f>
        <v>0</v>
      </c>
      <c r="N117" s="244">
        <v>0</v>
      </c>
      <c r="O117" s="244">
        <f>ROUND(E117*N117,2)</f>
        <v>0</v>
      </c>
      <c r="P117" s="244">
        <v>0</v>
      </c>
      <c r="Q117" s="244">
        <f>ROUND(E117*P117,2)</f>
        <v>0</v>
      </c>
      <c r="R117" s="246"/>
      <c r="S117" s="246" t="s">
        <v>149</v>
      </c>
      <c r="T117" s="247" t="s">
        <v>149</v>
      </c>
      <c r="U117" s="231">
        <v>0</v>
      </c>
      <c r="V117" s="231">
        <f>ROUND(E117*U117,2)</f>
        <v>0</v>
      </c>
      <c r="W117" s="231"/>
      <c r="X117" s="231" t="s">
        <v>131</v>
      </c>
      <c r="Y117" s="231" t="s">
        <v>132</v>
      </c>
      <c r="Z117" s="210"/>
      <c r="AA117" s="210"/>
      <c r="AB117" s="210"/>
      <c r="AC117" s="210"/>
      <c r="AD117" s="210"/>
      <c r="AE117" s="210"/>
      <c r="AF117" s="210"/>
      <c r="AG117" s="210" t="s">
        <v>133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27"/>
      <c r="B118" s="228"/>
      <c r="C118" s="275" t="s">
        <v>331</v>
      </c>
      <c r="D118" s="270"/>
      <c r="E118" s="271">
        <v>296.846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0"/>
      <c r="AA118" s="210"/>
      <c r="AB118" s="210"/>
      <c r="AC118" s="210"/>
      <c r="AD118" s="210"/>
      <c r="AE118" s="210"/>
      <c r="AF118" s="210"/>
      <c r="AG118" s="210" t="s">
        <v>196</v>
      </c>
      <c r="AH118" s="210">
        <v>7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8">
        <v>46</v>
      </c>
      <c r="B119" s="249" t="s">
        <v>332</v>
      </c>
      <c r="C119" s="259" t="s">
        <v>333</v>
      </c>
      <c r="D119" s="250" t="s">
        <v>258</v>
      </c>
      <c r="E119" s="251">
        <v>509.09899999999999</v>
      </c>
      <c r="F119" s="252"/>
      <c r="G119" s="253">
        <f>ROUND(E119*F119,2)</f>
        <v>0</v>
      </c>
      <c r="H119" s="252"/>
      <c r="I119" s="253">
        <f>ROUND(E119*H119,2)</f>
        <v>0</v>
      </c>
      <c r="J119" s="252"/>
      <c r="K119" s="253">
        <f>ROUND(E119*J119,2)</f>
        <v>0</v>
      </c>
      <c r="L119" s="253">
        <v>21</v>
      </c>
      <c r="M119" s="253">
        <f>G119*(1+L119/100)</f>
        <v>0</v>
      </c>
      <c r="N119" s="251">
        <v>0</v>
      </c>
      <c r="O119" s="251">
        <f>ROUND(E119*N119,2)</f>
        <v>0</v>
      </c>
      <c r="P119" s="251">
        <v>0</v>
      </c>
      <c r="Q119" s="251">
        <f>ROUND(E119*P119,2)</f>
        <v>0</v>
      </c>
      <c r="R119" s="253"/>
      <c r="S119" s="253" t="s">
        <v>149</v>
      </c>
      <c r="T119" s="254" t="s">
        <v>149</v>
      </c>
      <c r="U119" s="231">
        <v>9.9000000000000005E-2</v>
      </c>
      <c r="V119" s="231">
        <f>ROUND(E119*U119,2)</f>
        <v>50.4</v>
      </c>
      <c r="W119" s="231"/>
      <c r="X119" s="231" t="s">
        <v>334</v>
      </c>
      <c r="Y119" s="231" t="s">
        <v>132</v>
      </c>
      <c r="Z119" s="210"/>
      <c r="AA119" s="210"/>
      <c r="AB119" s="210"/>
      <c r="AC119" s="210"/>
      <c r="AD119" s="210"/>
      <c r="AE119" s="210"/>
      <c r="AF119" s="210"/>
      <c r="AG119" s="210" t="s">
        <v>335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48">
        <v>47</v>
      </c>
      <c r="B120" s="249" t="s">
        <v>336</v>
      </c>
      <c r="C120" s="259" t="s">
        <v>337</v>
      </c>
      <c r="D120" s="250" t="s">
        <v>258</v>
      </c>
      <c r="E120" s="251">
        <v>509.09899999999999</v>
      </c>
      <c r="F120" s="252"/>
      <c r="G120" s="253">
        <f>ROUND(E120*F120,2)</f>
        <v>0</v>
      </c>
      <c r="H120" s="252"/>
      <c r="I120" s="253">
        <f>ROUND(E120*H120,2)</f>
        <v>0</v>
      </c>
      <c r="J120" s="252"/>
      <c r="K120" s="253">
        <f>ROUND(E120*J120,2)</f>
        <v>0</v>
      </c>
      <c r="L120" s="253">
        <v>21</v>
      </c>
      <c r="M120" s="253">
        <f>G120*(1+L120/100)</f>
        <v>0</v>
      </c>
      <c r="N120" s="251">
        <v>0</v>
      </c>
      <c r="O120" s="251">
        <f>ROUND(E120*N120,2)</f>
        <v>0</v>
      </c>
      <c r="P120" s="251">
        <v>0</v>
      </c>
      <c r="Q120" s="251">
        <f>ROUND(E120*P120,2)</f>
        <v>0</v>
      </c>
      <c r="R120" s="253"/>
      <c r="S120" s="253" t="s">
        <v>149</v>
      </c>
      <c r="T120" s="254" t="s">
        <v>149</v>
      </c>
      <c r="U120" s="231">
        <v>0.49</v>
      </c>
      <c r="V120" s="231">
        <f>ROUND(E120*U120,2)</f>
        <v>249.46</v>
      </c>
      <c r="W120" s="231"/>
      <c r="X120" s="231" t="s">
        <v>334</v>
      </c>
      <c r="Y120" s="231" t="s">
        <v>132</v>
      </c>
      <c r="Z120" s="210"/>
      <c r="AA120" s="210"/>
      <c r="AB120" s="210"/>
      <c r="AC120" s="210"/>
      <c r="AD120" s="210"/>
      <c r="AE120" s="210"/>
      <c r="AF120" s="210"/>
      <c r="AG120" s="210" t="s">
        <v>335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41">
        <v>48</v>
      </c>
      <c r="B121" s="242" t="s">
        <v>338</v>
      </c>
      <c r="C121" s="260" t="s">
        <v>339</v>
      </c>
      <c r="D121" s="243" t="s">
        <v>258</v>
      </c>
      <c r="E121" s="244">
        <v>7127.3860000000004</v>
      </c>
      <c r="F121" s="245"/>
      <c r="G121" s="246">
        <f>ROUND(E121*F121,2)</f>
        <v>0</v>
      </c>
      <c r="H121" s="245"/>
      <c r="I121" s="246">
        <f>ROUND(E121*H121,2)</f>
        <v>0</v>
      </c>
      <c r="J121" s="245"/>
      <c r="K121" s="246">
        <f>ROUND(E121*J121,2)</f>
        <v>0</v>
      </c>
      <c r="L121" s="246">
        <v>21</v>
      </c>
      <c r="M121" s="246">
        <f>G121*(1+L121/100)</f>
        <v>0</v>
      </c>
      <c r="N121" s="244">
        <v>0</v>
      </c>
      <c r="O121" s="244">
        <f>ROUND(E121*N121,2)</f>
        <v>0</v>
      </c>
      <c r="P121" s="244">
        <v>0</v>
      </c>
      <c r="Q121" s="244">
        <f>ROUND(E121*P121,2)</f>
        <v>0</v>
      </c>
      <c r="R121" s="246"/>
      <c r="S121" s="246" t="s">
        <v>149</v>
      </c>
      <c r="T121" s="247" t="s">
        <v>149</v>
      </c>
      <c r="U121" s="231">
        <v>0</v>
      </c>
      <c r="V121" s="231">
        <f>ROUND(E121*U121,2)</f>
        <v>0</v>
      </c>
      <c r="W121" s="231"/>
      <c r="X121" s="231" t="s">
        <v>334</v>
      </c>
      <c r="Y121" s="231" t="s">
        <v>132</v>
      </c>
      <c r="Z121" s="210"/>
      <c r="AA121" s="210"/>
      <c r="AB121" s="210"/>
      <c r="AC121" s="210"/>
      <c r="AD121" s="210"/>
      <c r="AE121" s="210"/>
      <c r="AF121" s="210"/>
      <c r="AG121" s="210" t="s">
        <v>335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27"/>
      <c r="B122" s="228"/>
      <c r="C122" s="261" t="s">
        <v>340</v>
      </c>
      <c r="D122" s="255"/>
      <c r="E122" s="255"/>
      <c r="F122" s="255"/>
      <c r="G122" s="255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31"/>
      <c r="Z122" s="210"/>
      <c r="AA122" s="210"/>
      <c r="AB122" s="210"/>
      <c r="AC122" s="210"/>
      <c r="AD122" s="210"/>
      <c r="AE122" s="210"/>
      <c r="AF122" s="210"/>
      <c r="AG122" s="210" t="s">
        <v>140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41">
        <v>49</v>
      </c>
      <c r="B123" s="242" t="s">
        <v>341</v>
      </c>
      <c r="C123" s="260" t="s">
        <v>342</v>
      </c>
      <c r="D123" s="243" t="s">
        <v>258</v>
      </c>
      <c r="E123" s="244">
        <v>509.09899999999999</v>
      </c>
      <c r="F123" s="245"/>
      <c r="G123" s="246">
        <f>ROUND(E123*F123,2)</f>
        <v>0</v>
      </c>
      <c r="H123" s="245"/>
      <c r="I123" s="246">
        <f>ROUND(E123*H123,2)</f>
        <v>0</v>
      </c>
      <c r="J123" s="245"/>
      <c r="K123" s="246">
        <f>ROUND(E123*J123,2)</f>
        <v>0</v>
      </c>
      <c r="L123" s="246">
        <v>21</v>
      </c>
      <c r="M123" s="246">
        <f>G123*(1+L123/100)</f>
        <v>0</v>
      </c>
      <c r="N123" s="244">
        <v>0</v>
      </c>
      <c r="O123" s="244">
        <f>ROUND(E123*N123,2)</f>
        <v>0</v>
      </c>
      <c r="P123" s="244">
        <v>0</v>
      </c>
      <c r="Q123" s="244">
        <f>ROUND(E123*P123,2)</f>
        <v>0</v>
      </c>
      <c r="R123" s="246"/>
      <c r="S123" s="246" t="s">
        <v>149</v>
      </c>
      <c r="T123" s="247" t="s">
        <v>149</v>
      </c>
      <c r="U123" s="231">
        <v>0.01</v>
      </c>
      <c r="V123" s="231">
        <f>ROUND(E123*U123,2)</f>
        <v>5.09</v>
      </c>
      <c r="W123" s="231"/>
      <c r="X123" s="231" t="s">
        <v>334</v>
      </c>
      <c r="Y123" s="231" t="s">
        <v>132</v>
      </c>
      <c r="Z123" s="210"/>
      <c r="AA123" s="210"/>
      <c r="AB123" s="210"/>
      <c r="AC123" s="210"/>
      <c r="AD123" s="210"/>
      <c r="AE123" s="210"/>
      <c r="AF123" s="210"/>
      <c r="AG123" s="210" t="s">
        <v>335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x14ac:dyDescent="0.2">
      <c r="A124" s="3"/>
      <c r="B124" s="4"/>
      <c r="C124" s="263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E124">
        <v>12</v>
      </c>
      <c r="AF124">
        <v>21</v>
      </c>
      <c r="AG124" t="s">
        <v>110</v>
      </c>
    </row>
    <row r="125" spans="1:60" x14ac:dyDescent="0.2">
      <c r="A125" s="213"/>
      <c r="B125" s="214" t="s">
        <v>31</v>
      </c>
      <c r="C125" s="264"/>
      <c r="D125" s="215"/>
      <c r="E125" s="216"/>
      <c r="F125" s="216"/>
      <c r="G125" s="240">
        <f>G8+G12+G32+G59+G95+G97+G103+G105+G111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AE125">
        <f>SUMIF(L7:L123,AE124,G7:G123)</f>
        <v>0</v>
      </c>
      <c r="AF125">
        <f>SUMIF(L7:L123,AF124,G7:G123)</f>
        <v>0</v>
      </c>
      <c r="AG125" t="s">
        <v>179</v>
      </c>
    </row>
    <row r="126" spans="1:60" x14ac:dyDescent="0.2">
      <c r="A126" s="3"/>
      <c r="B126" s="4"/>
      <c r="C126" s="263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60" x14ac:dyDescent="0.2">
      <c r="A127" s="3"/>
      <c r="B127" s="4"/>
      <c r="C127" s="263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60" x14ac:dyDescent="0.2">
      <c r="A128" s="217" t="s">
        <v>180</v>
      </c>
      <c r="B128" s="217"/>
      <c r="C128" s="265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">
      <c r="A129" s="218"/>
      <c r="B129" s="219"/>
      <c r="C129" s="266"/>
      <c r="D129" s="219"/>
      <c r="E129" s="219"/>
      <c r="F129" s="219"/>
      <c r="G129" s="220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G129" t="s">
        <v>181</v>
      </c>
    </row>
    <row r="130" spans="1:33" x14ac:dyDescent="0.2">
      <c r="A130" s="221"/>
      <c r="B130" s="222"/>
      <c r="C130" s="267"/>
      <c r="D130" s="222"/>
      <c r="E130" s="222"/>
      <c r="F130" s="222"/>
      <c r="G130" s="22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33" x14ac:dyDescent="0.2">
      <c r="A131" s="221"/>
      <c r="B131" s="222"/>
      <c r="C131" s="267"/>
      <c r="D131" s="222"/>
      <c r="E131" s="222"/>
      <c r="F131" s="222"/>
      <c r="G131" s="22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2">
      <c r="A132" s="221"/>
      <c r="B132" s="222"/>
      <c r="C132" s="267"/>
      <c r="D132" s="222"/>
      <c r="E132" s="222"/>
      <c r="F132" s="222"/>
      <c r="G132" s="22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33" x14ac:dyDescent="0.2">
      <c r="A133" s="224"/>
      <c r="B133" s="225"/>
      <c r="C133" s="268"/>
      <c r="D133" s="225"/>
      <c r="E133" s="225"/>
      <c r="F133" s="225"/>
      <c r="G133" s="226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33" x14ac:dyDescent="0.2">
      <c r="A134" s="3"/>
      <c r="B134" s="4"/>
      <c r="C134" s="263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33" x14ac:dyDescent="0.2">
      <c r="C135" s="269"/>
      <c r="D135" s="10"/>
      <c r="AG135" t="s">
        <v>183</v>
      </c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2HpsTefmStwn8zX/RerIoYkVjAjKzBmWomiOQeKkKL7ithh2Rx4RcV0vbDLR9/kiL4HyJcxYt/yF40nN2MGuQ==" saltValue="F6J5UcvajVNJ1Wzay0IzQQ==" spinCount="100000" sheet="1" formatRows="0"/>
  <mergeCells count="17">
    <mergeCell ref="C122:G122"/>
    <mergeCell ref="C86:G86"/>
    <mergeCell ref="C87:G87"/>
    <mergeCell ref="C88:G88"/>
    <mergeCell ref="C89:G89"/>
    <mergeCell ref="C107:G107"/>
    <mergeCell ref="C109:G109"/>
    <mergeCell ref="A1:G1"/>
    <mergeCell ref="C2:G2"/>
    <mergeCell ref="C3:G3"/>
    <mergeCell ref="C4:G4"/>
    <mergeCell ref="A128:C128"/>
    <mergeCell ref="A129:G133"/>
    <mergeCell ref="C79:G79"/>
    <mergeCell ref="C80:G80"/>
    <mergeCell ref="C81:G81"/>
    <mergeCell ref="C82:G8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FECE3-18DB-4C86-8405-D01F1A27AE2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98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99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99</v>
      </c>
      <c r="AG3" t="s">
        <v>100</v>
      </c>
    </row>
    <row r="4" spans="1:60" ht="24.95" customHeight="1" x14ac:dyDescent="0.2">
      <c r="A4" s="200" t="s">
        <v>10</v>
      </c>
      <c r="B4" s="201" t="s">
        <v>65</v>
      </c>
      <c r="C4" s="202" t="s">
        <v>66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31</v>
      </c>
      <c r="H6" s="209" t="s">
        <v>32</v>
      </c>
      <c r="I6" s="209" t="s">
        <v>108</v>
      </c>
      <c r="J6" s="209" t="s">
        <v>33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  <c r="Y6" s="209" t="s">
        <v>123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124</v>
      </c>
      <c r="B8" s="235" t="s">
        <v>75</v>
      </c>
      <c r="C8" s="258" t="s">
        <v>76</v>
      </c>
      <c r="D8" s="236"/>
      <c r="E8" s="237"/>
      <c r="F8" s="238"/>
      <c r="G8" s="238">
        <f>SUMIF(AG9:AG13,"&lt;&gt;NOR",G9:G13)</f>
        <v>0</v>
      </c>
      <c r="H8" s="238"/>
      <c r="I8" s="238">
        <f>SUM(I9:I13)</f>
        <v>0</v>
      </c>
      <c r="J8" s="238"/>
      <c r="K8" s="238">
        <f>SUM(K9:K13)</f>
        <v>0</v>
      </c>
      <c r="L8" s="238"/>
      <c r="M8" s="238">
        <f>SUM(M9:M13)</f>
        <v>0</v>
      </c>
      <c r="N8" s="237"/>
      <c r="O8" s="237">
        <f>SUM(O9:O13)</f>
        <v>0</v>
      </c>
      <c r="P8" s="237"/>
      <c r="Q8" s="237">
        <f>SUM(Q9:Q13)</f>
        <v>867.07999999999993</v>
      </c>
      <c r="R8" s="238"/>
      <c r="S8" s="238"/>
      <c r="T8" s="239"/>
      <c r="U8" s="233"/>
      <c r="V8" s="233">
        <f>SUM(V9:V13)</f>
        <v>358.61999999999995</v>
      </c>
      <c r="W8" s="233"/>
      <c r="X8" s="233"/>
      <c r="Y8" s="233"/>
      <c r="AG8" t="s">
        <v>125</v>
      </c>
    </row>
    <row r="9" spans="1:60" outlineLevel="1" x14ac:dyDescent="0.2">
      <c r="A9" s="248">
        <v>1</v>
      </c>
      <c r="B9" s="249" t="s">
        <v>344</v>
      </c>
      <c r="C9" s="259" t="s">
        <v>345</v>
      </c>
      <c r="D9" s="250" t="s">
        <v>186</v>
      </c>
      <c r="E9" s="251">
        <v>1379.62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0.13800000000000001</v>
      </c>
      <c r="Q9" s="251">
        <f>ROUND(E9*P9,2)</f>
        <v>190.39</v>
      </c>
      <c r="R9" s="253"/>
      <c r="S9" s="253" t="s">
        <v>149</v>
      </c>
      <c r="T9" s="254" t="s">
        <v>149</v>
      </c>
      <c r="U9" s="231">
        <v>0.16</v>
      </c>
      <c r="V9" s="231">
        <f>ROUND(E9*U9,2)</f>
        <v>220.74</v>
      </c>
      <c r="W9" s="231"/>
      <c r="X9" s="231" t="s">
        <v>131</v>
      </c>
      <c r="Y9" s="231" t="s">
        <v>132</v>
      </c>
      <c r="Z9" s="210"/>
      <c r="AA9" s="210"/>
      <c r="AB9" s="210"/>
      <c r="AC9" s="210"/>
      <c r="AD9" s="210"/>
      <c r="AE9" s="210"/>
      <c r="AF9" s="210"/>
      <c r="AG9" s="210" t="s">
        <v>133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8">
        <v>2</v>
      </c>
      <c r="B10" s="249" t="s">
        <v>346</v>
      </c>
      <c r="C10" s="259" t="s">
        <v>347</v>
      </c>
      <c r="D10" s="250" t="s">
        <v>186</v>
      </c>
      <c r="E10" s="251">
        <v>1379.62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1">
        <v>0</v>
      </c>
      <c r="O10" s="251">
        <f>ROUND(E10*N10,2)</f>
        <v>0</v>
      </c>
      <c r="P10" s="251">
        <v>0.11</v>
      </c>
      <c r="Q10" s="251">
        <f>ROUND(E10*P10,2)</f>
        <v>151.76</v>
      </c>
      <c r="R10" s="253"/>
      <c r="S10" s="253" t="s">
        <v>149</v>
      </c>
      <c r="T10" s="254" t="s">
        <v>149</v>
      </c>
      <c r="U10" s="231">
        <v>1.7500000000000002E-2</v>
      </c>
      <c r="V10" s="231">
        <f>ROUND(E10*U10,2)</f>
        <v>24.14</v>
      </c>
      <c r="W10" s="231"/>
      <c r="X10" s="231" t="s">
        <v>131</v>
      </c>
      <c r="Y10" s="231" t="s">
        <v>132</v>
      </c>
      <c r="Z10" s="210"/>
      <c r="AA10" s="210"/>
      <c r="AB10" s="210"/>
      <c r="AC10" s="210"/>
      <c r="AD10" s="210"/>
      <c r="AE10" s="210"/>
      <c r="AF10" s="210"/>
      <c r="AG10" s="210" t="s">
        <v>133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8">
        <v>3</v>
      </c>
      <c r="B11" s="249" t="s">
        <v>348</v>
      </c>
      <c r="C11" s="259" t="s">
        <v>349</v>
      </c>
      <c r="D11" s="250" t="s">
        <v>186</v>
      </c>
      <c r="E11" s="251">
        <v>1379.62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1">
        <v>0</v>
      </c>
      <c r="O11" s="251">
        <f>ROUND(E11*N11,2)</f>
        <v>0</v>
      </c>
      <c r="P11" s="251">
        <v>0.33</v>
      </c>
      <c r="Q11" s="251">
        <f>ROUND(E11*P11,2)</f>
        <v>455.27</v>
      </c>
      <c r="R11" s="253"/>
      <c r="S11" s="253" t="s">
        <v>149</v>
      </c>
      <c r="T11" s="254" t="s">
        <v>149</v>
      </c>
      <c r="U11" s="231">
        <v>0.06</v>
      </c>
      <c r="V11" s="231">
        <f>ROUND(E11*U11,2)</f>
        <v>82.78</v>
      </c>
      <c r="W11" s="231"/>
      <c r="X11" s="231" t="s">
        <v>131</v>
      </c>
      <c r="Y11" s="231" t="s">
        <v>132</v>
      </c>
      <c r="Z11" s="210"/>
      <c r="AA11" s="210"/>
      <c r="AB11" s="210"/>
      <c r="AC11" s="210"/>
      <c r="AD11" s="210"/>
      <c r="AE11" s="210"/>
      <c r="AF11" s="210"/>
      <c r="AG11" s="210" t="s">
        <v>133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1">
        <v>4</v>
      </c>
      <c r="B12" s="242" t="s">
        <v>189</v>
      </c>
      <c r="C12" s="260" t="s">
        <v>190</v>
      </c>
      <c r="D12" s="243" t="s">
        <v>191</v>
      </c>
      <c r="E12" s="244">
        <v>258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0</v>
      </c>
      <c r="O12" s="244">
        <f>ROUND(E12*N12,2)</f>
        <v>0</v>
      </c>
      <c r="P12" s="244">
        <v>0.27</v>
      </c>
      <c r="Q12" s="244">
        <f>ROUND(E12*P12,2)</f>
        <v>69.66</v>
      </c>
      <c r="R12" s="246"/>
      <c r="S12" s="246" t="s">
        <v>149</v>
      </c>
      <c r="T12" s="247" t="s">
        <v>149</v>
      </c>
      <c r="U12" s="231">
        <v>0.12</v>
      </c>
      <c r="V12" s="231">
        <f>ROUND(E12*U12,2)</f>
        <v>30.96</v>
      </c>
      <c r="W12" s="231"/>
      <c r="X12" s="231" t="s">
        <v>131</v>
      </c>
      <c r="Y12" s="231" t="s">
        <v>132</v>
      </c>
      <c r="Z12" s="210"/>
      <c r="AA12" s="210"/>
      <c r="AB12" s="210"/>
      <c r="AC12" s="210"/>
      <c r="AD12" s="210"/>
      <c r="AE12" s="210"/>
      <c r="AF12" s="210"/>
      <c r="AG12" s="210" t="s">
        <v>133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27"/>
      <c r="B13" s="228"/>
      <c r="C13" s="275" t="s">
        <v>350</v>
      </c>
      <c r="D13" s="270"/>
      <c r="E13" s="271">
        <v>258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31"/>
      <c r="Z13" s="210"/>
      <c r="AA13" s="210"/>
      <c r="AB13" s="210"/>
      <c r="AC13" s="210"/>
      <c r="AD13" s="210"/>
      <c r="AE13" s="210"/>
      <c r="AF13" s="210"/>
      <c r="AG13" s="210" t="s">
        <v>196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34" t="s">
        <v>124</v>
      </c>
      <c r="B14" s="235" t="s">
        <v>77</v>
      </c>
      <c r="C14" s="258" t="s">
        <v>78</v>
      </c>
      <c r="D14" s="236"/>
      <c r="E14" s="237"/>
      <c r="F14" s="238"/>
      <c r="G14" s="238">
        <f>SUMIF(AG15:AG33,"&lt;&gt;NOR",G15:G33)</f>
        <v>0</v>
      </c>
      <c r="H14" s="238"/>
      <c r="I14" s="238">
        <f>SUM(I15:I33)</f>
        <v>0</v>
      </c>
      <c r="J14" s="238"/>
      <c r="K14" s="238">
        <f>SUM(K15:K33)</f>
        <v>0</v>
      </c>
      <c r="L14" s="238"/>
      <c r="M14" s="238">
        <f>SUM(M15:M33)</f>
        <v>0</v>
      </c>
      <c r="N14" s="237"/>
      <c r="O14" s="237">
        <f>SUM(O15:O33)</f>
        <v>0</v>
      </c>
      <c r="P14" s="237"/>
      <c r="Q14" s="237">
        <f>SUM(Q15:Q33)</f>
        <v>2</v>
      </c>
      <c r="R14" s="238"/>
      <c r="S14" s="238"/>
      <c r="T14" s="239"/>
      <c r="U14" s="233"/>
      <c r="V14" s="233">
        <f>SUM(V15:V33)</f>
        <v>94.28</v>
      </c>
      <c r="W14" s="233"/>
      <c r="X14" s="233"/>
      <c r="Y14" s="233"/>
      <c r="AG14" t="s">
        <v>125</v>
      </c>
    </row>
    <row r="15" spans="1:60" ht="22.5" outlineLevel="1" x14ac:dyDescent="0.2">
      <c r="A15" s="241">
        <v>5</v>
      </c>
      <c r="B15" s="242" t="s">
        <v>192</v>
      </c>
      <c r="C15" s="260" t="s">
        <v>193</v>
      </c>
      <c r="D15" s="243" t="s">
        <v>194</v>
      </c>
      <c r="E15" s="244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2</v>
      </c>
      <c r="Q15" s="244">
        <f>ROUND(E15*P15,2)</f>
        <v>2</v>
      </c>
      <c r="R15" s="246"/>
      <c r="S15" s="246" t="s">
        <v>149</v>
      </c>
      <c r="T15" s="247" t="s">
        <v>149</v>
      </c>
      <c r="U15" s="231">
        <v>0.77</v>
      </c>
      <c r="V15" s="231">
        <f>ROUND(E15*U15,2)</f>
        <v>0.77</v>
      </c>
      <c r="W15" s="231"/>
      <c r="X15" s="231" t="s">
        <v>131</v>
      </c>
      <c r="Y15" s="231" t="s">
        <v>132</v>
      </c>
      <c r="Z15" s="210"/>
      <c r="AA15" s="210"/>
      <c r="AB15" s="210"/>
      <c r="AC15" s="210"/>
      <c r="AD15" s="210"/>
      <c r="AE15" s="210"/>
      <c r="AF15" s="210"/>
      <c r="AG15" s="210" t="s">
        <v>133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75" t="s">
        <v>195</v>
      </c>
      <c r="D16" s="270"/>
      <c r="E16" s="271">
        <v>1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0"/>
      <c r="AA16" s="210"/>
      <c r="AB16" s="210"/>
      <c r="AC16" s="210"/>
      <c r="AD16" s="210"/>
      <c r="AE16" s="210"/>
      <c r="AF16" s="210"/>
      <c r="AG16" s="210" t="s">
        <v>196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1">
        <v>6</v>
      </c>
      <c r="B17" s="242" t="s">
        <v>197</v>
      </c>
      <c r="C17" s="260" t="s">
        <v>198</v>
      </c>
      <c r="D17" s="243" t="s">
        <v>194</v>
      </c>
      <c r="E17" s="244">
        <v>154.94820000000001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6"/>
      <c r="S17" s="246" t="s">
        <v>149</v>
      </c>
      <c r="T17" s="247" t="s">
        <v>149</v>
      </c>
      <c r="U17" s="231">
        <v>0.223</v>
      </c>
      <c r="V17" s="231">
        <f>ROUND(E17*U17,2)</f>
        <v>34.549999999999997</v>
      </c>
      <c r="W17" s="231"/>
      <c r="X17" s="231" t="s">
        <v>131</v>
      </c>
      <c r="Y17" s="231" t="s">
        <v>132</v>
      </c>
      <c r="Z17" s="210"/>
      <c r="AA17" s="210"/>
      <c r="AB17" s="210"/>
      <c r="AC17" s="210"/>
      <c r="AD17" s="210"/>
      <c r="AE17" s="210"/>
      <c r="AF17" s="210"/>
      <c r="AG17" s="210" t="s">
        <v>133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75" t="s">
        <v>351</v>
      </c>
      <c r="D18" s="270"/>
      <c r="E18" s="271">
        <v>68.026200000000003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196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75" t="s">
        <v>352</v>
      </c>
      <c r="D19" s="270"/>
      <c r="E19" s="271">
        <v>418.0308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0"/>
      <c r="AA19" s="210"/>
      <c r="AB19" s="210"/>
      <c r="AC19" s="210"/>
      <c r="AD19" s="210"/>
      <c r="AE19" s="210"/>
      <c r="AF19" s="210"/>
      <c r="AG19" s="210" t="s">
        <v>196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75" t="s">
        <v>353</v>
      </c>
      <c r="D20" s="270"/>
      <c r="E20" s="271">
        <v>-331.10879999999997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0"/>
      <c r="AA20" s="210"/>
      <c r="AB20" s="210"/>
      <c r="AC20" s="210"/>
      <c r="AD20" s="210"/>
      <c r="AE20" s="210"/>
      <c r="AF20" s="210"/>
      <c r="AG20" s="210" t="s">
        <v>196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1">
        <v>7</v>
      </c>
      <c r="B21" s="242" t="s">
        <v>202</v>
      </c>
      <c r="C21" s="260" t="s">
        <v>203</v>
      </c>
      <c r="D21" s="243" t="s">
        <v>194</v>
      </c>
      <c r="E21" s="244">
        <v>54.231870000000001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/>
      <c r="S21" s="246" t="s">
        <v>149</v>
      </c>
      <c r="T21" s="247" t="s">
        <v>149</v>
      </c>
      <c r="U21" s="231">
        <v>0.09</v>
      </c>
      <c r="V21" s="231">
        <f>ROUND(E21*U21,2)</f>
        <v>4.88</v>
      </c>
      <c r="W21" s="231"/>
      <c r="X21" s="231" t="s">
        <v>131</v>
      </c>
      <c r="Y21" s="231" t="s">
        <v>132</v>
      </c>
      <c r="Z21" s="210"/>
      <c r="AA21" s="210"/>
      <c r="AB21" s="210"/>
      <c r="AC21" s="210"/>
      <c r="AD21" s="210"/>
      <c r="AE21" s="210"/>
      <c r="AF21" s="210"/>
      <c r="AG21" s="210" t="s">
        <v>133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27"/>
      <c r="B22" s="228"/>
      <c r="C22" s="275" t="s">
        <v>354</v>
      </c>
      <c r="D22" s="270"/>
      <c r="E22" s="271">
        <v>54.231870000000001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0"/>
      <c r="AA22" s="210"/>
      <c r="AB22" s="210"/>
      <c r="AC22" s="210"/>
      <c r="AD22" s="210"/>
      <c r="AE22" s="210"/>
      <c r="AF22" s="210"/>
      <c r="AG22" s="210" t="s">
        <v>196</v>
      </c>
      <c r="AH22" s="210">
        <v>5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41">
        <v>8</v>
      </c>
      <c r="B23" s="242" t="s">
        <v>205</v>
      </c>
      <c r="C23" s="260" t="s">
        <v>206</v>
      </c>
      <c r="D23" s="243" t="s">
        <v>194</v>
      </c>
      <c r="E23" s="244">
        <v>144.8682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6"/>
      <c r="S23" s="246" t="s">
        <v>149</v>
      </c>
      <c r="T23" s="247" t="s">
        <v>149</v>
      </c>
      <c r="U23" s="231">
        <v>0.01</v>
      </c>
      <c r="V23" s="231">
        <f>ROUND(E23*U23,2)</f>
        <v>1.45</v>
      </c>
      <c r="W23" s="231"/>
      <c r="X23" s="231" t="s">
        <v>131</v>
      </c>
      <c r="Y23" s="231" t="s">
        <v>132</v>
      </c>
      <c r="Z23" s="210"/>
      <c r="AA23" s="210"/>
      <c r="AB23" s="210"/>
      <c r="AC23" s="210"/>
      <c r="AD23" s="210"/>
      <c r="AE23" s="210"/>
      <c r="AF23" s="210"/>
      <c r="AG23" s="210" t="s">
        <v>133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75" t="s">
        <v>355</v>
      </c>
      <c r="D24" s="270"/>
      <c r="E24" s="271">
        <v>154.94820000000001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196</v>
      </c>
      <c r="AH24" s="210">
        <v>5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75" t="s">
        <v>356</v>
      </c>
      <c r="D25" s="270"/>
      <c r="E25" s="271">
        <v>-10.08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196</v>
      </c>
      <c r="AH25" s="210">
        <v>5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1">
        <v>9</v>
      </c>
      <c r="B26" s="242" t="s">
        <v>209</v>
      </c>
      <c r="C26" s="260" t="s">
        <v>210</v>
      </c>
      <c r="D26" s="243" t="s">
        <v>194</v>
      </c>
      <c r="E26" s="244">
        <v>144.8682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149</v>
      </c>
      <c r="T26" s="247" t="s">
        <v>149</v>
      </c>
      <c r="U26" s="231">
        <v>8.9999999999999993E-3</v>
      </c>
      <c r="V26" s="231">
        <f>ROUND(E26*U26,2)</f>
        <v>1.3</v>
      </c>
      <c r="W26" s="231"/>
      <c r="X26" s="231" t="s">
        <v>131</v>
      </c>
      <c r="Y26" s="231" t="s">
        <v>132</v>
      </c>
      <c r="Z26" s="210"/>
      <c r="AA26" s="210"/>
      <c r="AB26" s="210"/>
      <c r="AC26" s="210"/>
      <c r="AD26" s="210"/>
      <c r="AE26" s="210"/>
      <c r="AF26" s="210"/>
      <c r="AG26" s="210" t="s">
        <v>133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75" t="s">
        <v>357</v>
      </c>
      <c r="D27" s="270"/>
      <c r="E27" s="271">
        <v>144.8682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196</v>
      </c>
      <c r="AH27" s="210">
        <v>5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1">
        <v>10</v>
      </c>
      <c r="B28" s="242" t="s">
        <v>212</v>
      </c>
      <c r="C28" s="260" t="s">
        <v>213</v>
      </c>
      <c r="D28" s="243" t="s">
        <v>194</v>
      </c>
      <c r="E28" s="244">
        <v>10.08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149</v>
      </c>
      <c r="T28" s="247" t="s">
        <v>149</v>
      </c>
      <c r="U28" s="231">
        <v>1.1499999999999999</v>
      </c>
      <c r="V28" s="231">
        <f>ROUND(E28*U28,2)</f>
        <v>11.59</v>
      </c>
      <c r="W28" s="231"/>
      <c r="X28" s="231" t="s">
        <v>131</v>
      </c>
      <c r="Y28" s="231" t="s">
        <v>132</v>
      </c>
      <c r="Z28" s="210"/>
      <c r="AA28" s="210"/>
      <c r="AB28" s="210"/>
      <c r="AC28" s="210"/>
      <c r="AD28" s="210"/>
      <c r="AE28" s="210"/>
      <c r="AF28" s="210"/>
      <c r="AG28" s="210" t="s">
        <v>133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5" t="s">
        <v>358</v>
      </c>
      <c r="D29" s="270"/>
      <c r="E29" s="271">
        <v>10.08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196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1">
        <v>11</v>
      </c>
      <c r="B30" s="242" t="s">
        <v>215</v>
      </c>
      <c r="C30" s="260" t="s">
        <v>216</v>
      </c>
      <c r="D30" s="243" t="s">
        <v>186</v>
      </c>
      <c r="E30" s="244">
        <v>1472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/>
      <c r="S30" s="246" t="s">
        <v>149</v>
      </c>
      <c r="T30" s="247" t="s">
        <v>149</v>
      </c>
      <c r="U30" s="231">
        <v>2.7E-2</v>
      </c>
      <c r="V30" s="231">
        <f>ROUND(E30*U30,2)</f>
        <v>39.74</v>
      </c>
      <c r="W30" s="231"/>
      <c r="X30" s="231" t="s">
        <v>131</v>
      </c>
      <c r="Y30" s="231" t="s">
        <v>132</v>
      </c>
      <c r="Z30" s="210"/>
      <c r="AA30" s="210"/>
      <c r="AB30" s="210"/>
      <c r="AC30" s="210"/>
      <c r="AD30" s="210"/>
      <c r="AE30" s="210"/>
      <c r="AF30" s="210"/>
      <c r="AG30" s="210" t="s">
        <v>133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75" t="s">
        <v>359</v>
      </c>
      <c r="D31" s="270"/>
      <c r="E31" s="271">
        <v>1472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0"/>
      <c r="AA31" s="210"/>
      <c r="AB31" s="210"/>
      <c r="AC31" s="210"/>
      <c r="AD31" s="210"/>
      <c r="AE31" s="210"/>
      <c r="AF31" s="210"/>
      <c r="AG31" s="210" t="s">
        <v>196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41">
        <v>12</v>
      </c>
      <c r="B32" s="242" t="s">
        <v>218</v>
      </c>
      <c r="C32" s="260" t="s">
        <v>219</v>
      </c>
      <c r="D32" s="243" t="s">
        <v>194</v>
      </c>
      <c r="E32" s="244">
        <v>144.8682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6"/>
      <c r="S32" s="246" t="s">
        <v>149</v>
      </c>
      <c r="T32" s="247" t="s">
        <v>149</v>
      </c>
      <c r="U32" s="231">
        <v>0</v>
      </c>
      <c r="V32" s="231">
        <f>ROUND(E32*U32,2)</f>
        <v>0</v>
      </c>
      <c r="W32" s="231"/>
      <c r="X32" s="231" t="s">
        <v>131</v>
      </c>
      <c r="Y32" s="231" t="s">
        <v>132</v>
      </c>
      <c r="Z32" s="210"/>
      <c r="AA32" s="210"/>
      <c r="AB32" s="210"/>
      <c r="AC32" s="210"/>
      <c r="AD32" s="210"/>
      <c r="AE32" s="210"/>
      <c r="AF32" s="210"/>
      <c r="AG32" s="210" t="s">
        <v>133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75" t="s">
        <v>357</v>
      </c>
      <c r="D33" s="270"/>
      <c r="E33" s="271">
        <v>144.8682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31"/>
      <c r="Z33" s="210"/>
      <c r="AA33" s="210"/>
      <c r="AB33" s="210"/>
      <c r="AC33" s="210"/>
      <c r="AD33" s="210"/>
      <c r="AE33" s="210"/>
      <c r="AF33" s="210"/>
      <c r="AG33" s="210" t="s">
        <v>196</v>
      </c>
      <c r="AH33" s="210">
        <v>5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x14ac:dyDescent="0.2">
      <c r="A34" s="234" t="s">
        <v>124</v>
      </c>
      <c r="B34" s="235" t="s">
        <v>79</v>
      </c>
      <c r="C34" s="258" t="s">
        <v>80</v>
      </c>
      <c r="D34" s="236"/>
      <c r="E34" s="237"/>
      <c r="F34" s="238"/>
      <c r="G34" s="238">
        <f>SUMIF(AG35:AG60,"&lt;&gt;NOR",G35:G60)</f>
        <v>0</v>
      </c>
      <c r="H34" s="238"/>
      <c r="I34" s="238">
        <f>SUM(I35:I60)</f>
        <v>0</v>
      </c>
      <c r="J34" s="238"/>
      <c r="K34" s="238">
        <f>SUM(K35:K60)</f>
        <v>0</v>
      </c>
      <c r="L34" s="238"/>
      <c r="M34" s="238">
        <f>SUM(M35:M60)</f>
        <v>0</v>
      </c>
      <c r="N34" s="237"/>
      <c r="O34" s="237">
        <f>SUM(O35:O60)</f>
        <v>40.96</v>
      </c>
      <c r="P34" s="237"/>
      <c r="Q34" s="237">
        <f>SUM(Q35:Q60)</f>
        <v>0</v>
      </c>
      <c r="R34" s="238"/>
      <c r="S34" s="238"/>
      <c r="T34" s="239"/>
      <c r="U34" s="233"/>
      <c r="V34" s="233">
        <f>SUM(V35:V60)</f>
        <v>67.490000000000009</v>
      </c>
      <c r="W34" s="233"/>
      <c r="X34" s="233"/>
      <c r="Y34" s="233"/>
      <c r="AG34" t="s">
        <v>125</v>
      </c>
    </row>
    <row r="35" spans="1:60" outlineLevel="1" x14ac:dyDescent="0.2">
      <c r="A35" s="241">
        <v>13</v>
      </c>
      <c r="B35" s="242" t="s">
        <v>220</v>
      </c>
      <c r="C35" s="260" t="s">
        <v>221</v>
      </c>
      <c r="D35" s="243" t="s">
        <v>194</v>
      </c>
      <c r="E35" s="244">
        <v>24.09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/>
      <c r="S35" s="246" t="s">
        <v>149</v>
      </c>
      <c r="T35" s="247" t="s">
        <v>149</v>
      </c>
      <c r="U35" s="231">
        <v>6.7000000000000004E-2</v>
      </c>
      <c r="V35" s="231">
        <f>ROUND(E35*U35,2)</f>
        <v>1.61</v>
      </c>
      <c r="W35" s="231"/>
      <c r="X35" s="231" t="s">
        <v>131</v>
      </c>
      <c r="Y35" s="231" t="s">
        <v>132</v>
      </c>
      <c r="Z35" s="210"/>
      <c r="AA35" s="210"/>
      <c r="AB35" s="210"/>
      <c r="AC35" s="210"/>
      <c r="AD35" s="210"/>
      <c r="AE35" s="210"/>
      <c r="AF35" s="210"/>
      <c r="AG35" s="210" t="s">
        <v>133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27"/>
      <c r="B36" s="228"/>
      <c r="C36" s="275" t="s">
        <v>360</v>
      </c>
      <c r="D36" s="270"/>
      <c r="E36" s="271">
        <v>24.09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0"/>
      <c r="AA36" s="210"/>
      <c r="AB36" s="210"/>
      <c r="AC36" s="210"/>
      <c r="AD36" s="210"/>
      <c r="AE36" s="210"/>
      <c r="AF36" s="210"/>
      <c r="AG36" s="210" t="s">
        <v>196</v>
      </c>
      <c r="AH36" s="210">
        <v>5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1">
        <v>14</v>
      </c>
      <c r="B37" s="242" t="s">
        <v>223</v>
      </c>
      <c r="C37" s="260" t="s">
        <v>224</v>
      </c>
      <c r="D37" s="243" t="s">
        <v>186</v>
      </c>
      <c r="E37" s="244">
        <v>240.9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6"/>
      <c r="S37" s="246" t="s">
        <v>149</v>
      </c>
      <c r="T37" s="247" t="s">
        <v>149</v>
      </c>
      <c r="U37" s="231">
        <v>2.1000000000000001E-2</v>
      </c>
      <c r="V37" s="231">
        <f>ROUND(E37*U37,2)</f>
        <v>5.0599999999999996</v>
      </c>
      <c r="W37" s="231"/>
      <c r="X37" s="231" t="s">
        <v>131</v>
      </c>
      <c r="Y37" s="231" t="s">
        <v>132</v>
      </c>
      <c r="Z37" s="210"/>
      <c r="AA37" s="210"/>
      <c r="AB37" s="210"/>
      <c r="AC37" s="210"/>
      <c r="AD37" s="210"/>
      <c r="AE37" s="210"/>
      <c r="AF37" s="210"/>
      <c r="AG37" s="210" t="s">
        <v>133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75" t="s">
        <v>361</v>
      </c>
      <c r="D38" s="270"/>
      <c r="E38" s="271">
        <v>240.9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0"/>
      <c r="AA38" s="210"/>
      <c r="AB38" s="210"/>
      <c r="AC38" s="210"/>
      <c r="AD38" s="210"/>
      <c r="AE38" s="210"/>
      <c r="AF38" s="210"/>
      <c r="AG38" s="210" t="s">
        <v>196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1">
        <v>15</v>
      </c>
      <c r="B39" s="242" t="s">
        <v>226</v>
      </c>
      <c r="C39" s="260" t="s">
        <v>227</v>
      </c>
      <c r="D39" s="243" t="s">
        <v>186</v>
      </c>
      <c r="E39" s="244">
        <v>240.9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/>
      <c r="S39" s="246" t="s">
        <v>149</v>
      </c>
      <c r="T39" s="247" t="s">
        <v>149</v>
      </c>
      <c r="U39" s="231">
        <v>0.13</v>
      </c>
      <c r="V39" s="231">
        <f>ROUND(E39*U39,2)</f>
        <v>31.32</v>
      </c>
      <c r="W39" s="231"/>
      <c r="X39" s="231" t="s">
        <v>131</v>
      </c>
      <c r="Y39" s="231" t="s">
        <v>132</v>
      </c>
      <c r="Z39" s="210"/>
      <c r="AA39" s="210"/>
      <c r="AB39" s="210"/>
      <c r="AC39" s="210"/>
      <c r="AD39" s="210"/>
      <c r="AE39" s="210"/>
      <c r="AF39" s="210"/>
      <c r="AG39" s="210" t="s">
        <v>228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75" t="s">
        <v>362</v>
      </c>
      <c r="D40" s="270"/>
      <c r="E40" s="271">
        <v>240.9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0"/>
      <c r="AA40" s="210"/>
      <c r="AB40" s="210"/>
      <c r="AC40" s="210"/>
      <c r="AD40" s="210"/>
      <c r="AE40" s="210"/>
      <c r="AF40" s="210"/>
      <c r="AG40" s="210" t="s">
        <v>196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1">
        <v>16</v>
      </c>
      <c r="B41" s="242" t="s">
        <v>230</v>
      </c>
      <c r="C41" s="260" t="s">
        <v>231</v>
      </c>
      <c r="D41" s="243" t="s">
        <v>186</v>
      </c>
      <c r="E41" s="244">
        <v>240.9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6"/>
      <c r="S41" s="246" t="s">
        <v>149</v>
      </c>
      <c r="T41" s="247" t="s">
        <v>149</v>
      </c>
      <c r="U41" s="231">
        <v>0.09</v>
      </c>
      <c r="V41" s="231">
        <f>ROUND(E41*U41,2)</f>
        <v>21.68</v>
      </c>
      <c r="W41" s="231"/>
      <c r="X41" s="231" t="s">
        <v>131</v>
      </c>
      <c r="Y41" s="231" t="s">
        <v>132</v>
      </c>
      <c r="Z41" s="210"/>
      <c r="AA41" s="210"/>
      <c r="AB41" s="210"/>
      <c r="AC41" s="210"/>
      <c r="AD41" s="210"/>
      <c r="AE41" s="210"/>
      <c r="AF41" s="210"/>
      <c r="AG41" s="210" t="s">
        <v>133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27"/>
      <c r="B42" s="228"/>
      <c r="C42" s="275" t="s">
        <v>362</v>
      </c>
      <c r="D42" s="270"/>
      <c r="E42" s="271">
        <v>240.9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0"/>
      <c r="AA42" s="210"/>
      <c r="AB42" s="210"/>
      <c r="AC42" s="210"/>
      <c r="AD42" s="210"/>
      <c r="AE42" s="210"/>
      <c r="AF42" s="210"/>
      <c r="AG42" s="210" t="s">
        <v>196</v>
      </c>
      <c r="AH42" s="210">
        <v>5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1">
        <v>17</v>
      </c>
      <c r="B43" s="242" t="s">
        <v>232</v>
      </c>
      <c r="C43" s="260" t="s">
        <v>233</v>
      </c>
      <c r="D43" s="243" t="s">
        <v>186</v>
      </c>
      <c r="E43" s="244">
        <v>240.9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6"/>
      <c r="S43" s="246" t="s">
        <v>149</v>
      </c>
      <c r="T43" s="247" t="s">
        <v>149</v>
      </c>
      <c r="U43" s="231">
        <v>1E-3</v>
      </c>
      <c r="V43" s="231">
        <f>ROUND(E43*U43,2)</f>
        <v>0.24</v>
      </c>
      <c r="W43" s="231"/>
      <c r="X43" s="231" t="s">
        <v>131</v>
      </c>
      <c r="Y43" s="231" t="s">
        <v>132</v>
      </c>
      <c r="Z43" s="210"/>
      <c r="AA43" s="210"/>
      <c r="AB43" s="210"/>
      <c r="AC43" s="210"/>
      <c r="AD43" s="210"/>
      <c r="AE43" s="210"/>
      <c r="AF43" s="210"/>
      <c r="AG43" s="210" t="s">
        <v>133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75" t="s">
        <v>362</v>
      </c>
      <c r="D44" s="270"/>
      <c r="E44" s="271">
        <v>240.9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0"/>
      <c r="AA44" s="210"/>
      <c r="AB44" s="210"/>
      <c r="AC44" s="210"/>
      <c r="AD44" s="210"/>
      <c r="AE44" s="210"/>
      <c r="AF44" s="210"/>
      <c r="AG44" s="210" t="s">
        <v>196</v>
      </c>
      <c r="AH44" s="210">
        <v>5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1">
        <v>18</v>
      </c>
      <c r="B45" s="242" t="s">
        <v>234</v>
      </c>
      <c r="C45" s="260" t="s">
        <v>235</v>
      </c>
      <c r="D45" s="243" t="s">
        <v>186</v>
      </c>
      <c r="E45" s="244">
        <v>240.9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149</v>
      </c>
      <c r="T45" s="247" t="s">
        <v>149</v>
      </c>
      <c r="U45" s="231">
        <v>1.4999999999999999E-2</v>
      </c>
      <c r="V45" s="231">
        <f>ROUND(E45*U45,2)</f>
        <v>3.61</v>
      </c>
      <c r="W45" s="231"/>
      <c r="X45" s="231" t="s">
        <v>131</v>
      </c>
      <c r="Y45" s="231" t="s">
        <v>132</v>
      </c>
      <c r="Z45" s="210"/>
      <c r="AA45" s="210"/>
      <c r="AB45" s="210"/>
      <c r="AC45" s="210"/>
      <c r="AD45" s="210"/>
      <c r="AE45" s="210"/>
      <c r="AF45" s="210"/>
      <c r="AG45" s="210" t="s">
        <v>133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75" t="s">
        <v>362</v>
      </c>
      <c r="D46" s="270"/>
      <c r="E46" s="271">
        <v>240.9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0"/>
      <c r="AA46" s="210"/>
      <c r="AB46" s="210"/>
      <c r="AC46" s="210"/>
      <c r="AD46" s="210"/>
      <c r="AE46" s="210"/>
      <c r="AF46" s="210"/>
      <c r="AG46" s="210" t="s">
        <v>196</v>
      </c>
      <c r="AH46" s="210">
        <v>5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1">
        <v>19</v>
      </c>
      <c r="B47" s="242" t="s">
        <v>236</v>
      </c>
      <c r="C47" s="260" t="s">
        <v>237</v>
      </c>
      <c r="D47" s="243" t="s">
        <v>186</v>
      </c>
      <c r="E47" s="244">
        <v>240.9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6"/>
      <c r="S47" s="246" t="s">
        <v>149</v>
      </c>
      <c r="T47" s="247" t="s">
        <v>149</v>
      </c>
      <c r="U47" s="231">
        <v>1E-3</v>
      </c>
      <c r="V47" s="231">
        <f>ROUND(E47*U47,2)</f>
        <v>0.24</v>
      </c>
      <c r="W47" s="231"/>
      <c r="X47" s="231" t="s">
        <v>131</v>
      </c>
      <c r="Y47" s="231" t="s">
        <v>132</v>
      </c>
      <c r="Z47" s="210"/>
      <c r="AA47" s="210"/>
      <c r="AB47" s="210"/>
      <c r="AC47" s="210"/>
      <c r="AD47" s="210"/>
      <c r="AE47" s="210"/>
      <c r="AF47" s="210"/>
      <c r="AG47" s="210" t="s">
        <v>133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75" t="s">
        <v>362</v>
      </c>
      <c r="D48" s="270"/>
      <c r="E48" s="271">
        <v>240.9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31"/>
      <c r="Z48" s="210"/>
      <c r="AA48" s="210"/>
      <c r="AB48" s="210"/>
      <c r="AC48" s="210"/>
      <c r="AD48" s="210"/>
      <c r="AE48" s="210"/>
      <c r="AF48" s="210"/>
      <c r="AG48" s="210" t="s">
        <v>196</v>
      </c>
      <c r="AH48" s="210">
        <v>5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1">
        <v>20</v>
      </c>
      <c r="B49" s="242" t="s">
        <v>238</v>
      </c>
      <c r="C49" s="260" t="s">
        <v>239</v>
      </c>
      <c r="D49" s="243" t="s">
        <v>186</v>
      </c>
      <c r="E49" s="244">
        <v>240.9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6"/>
      <c r="S49" s="246" t="s">
        <v>149</v>
      </c>
      <c r="T49" s="247" t="s">
        <v>149</v>
      </c>
      <c r="U49" s="231">
        <v>3.5000000000000001E-3</v>
      </c>
      <c r="V49" s="231">
        <f>ROUND(E49*U49,2)</f>
        <v>0.84</v>
      </c>
      <c r="W49" s="231"/>
      <c r="X49" s="231" t="s">
        <v>131</v>
      </c>
      <c r="Y49" s="231" t="s">
        <v>132</v>
      </c>
      <c r="Z49" s="210"/>
      <c r="AA49" s="210"/>
      <c r="AB49" s="210"/>
      <c r="AC49" s="210"/>
      <c r="AD49" s="210"/>
      <c r="AE49" s="210"/>
      <c r="AF49" s="210"/>
      <c r="AG49" s="210" t="s">
        <v>133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27"/>
      <c r="B50" s="228"/>
      <c r="C50" s="275" t="s">
        <v>362</v>
      </c>
      <c r="D50" s="270"/>
      <c r="E50" s="271">
        <v>240.9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0"/>
      <c r="AA50" s="210"/>
      <c r="AB50" s="210"/>
      <c r="AC50" s="210"/>
      <c r="AD50" s="210"/>
      <c r="AE50" s="210"/>
      <c r="AF50" s="210"/>
      <c r="AG50" s="210" t="s">
        <v>196</v>
      </c>
      <c r="AH50" s="210">
        <v>5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1">
        <v>21</v>
      </c>
      <c r="B51" s="242" t="s">
        <v>240</v>
      </c>
      <c r="C51" s="260" t="s">
        <v>241</v>
      </c>
      <c r="D51" s="243" t="s">
        <v>186</v>
      </c>
      <c r="E51" s="244">
        <v>240.9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4">
        <v>0</v>
      </c>
      <c r="O51" s="244">
        <f>ROUND(E51*N51,2)</f>
        <v>0</v>
      </c>
      <c r="P51" s="244">
        <v>0</v>
      </c>
      <c r="Q51" s="244">
        <f>ROUND(E51*P51,2)</f>
        <v>0</v>
      </c>
      <c r="R51" s="246"/>
      <c r="S51" s="246" t="s">
        <v>149</v>
      </c>
      <c r="T51" s="247" t="s">
        <v>149</v>
      </c>
      <c r="U51" s="231">
        <v>1.0999999999999999E-2</v>
      </c>
      <c r="V51" s="231">
        <f>ROUND(E51*U51,2)</f>
        <v>2.65</v>
      </c>
      <c r="W51" s="231"/>
      <c r="X51" s="231" t="s">
        <v>131</v>
      </c>
      <c r="Y51" s="231" t="s">
        <v>132</v>
      </c>
      <c r="Z51" s="210"/>
      <c r="AA51" s="210"/>
      <c r="AB51" s="210"/>
      <c r="AC51" s="210"/>
      <c r="AD51" s="210"/>
      <c r="AE51" s="210"/>
      <c r="AF51" s="210"/>
      <c r="AG51" s="210" t="s">
        <v>133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27"/>
      <c r="B52" s="228"/>
      <c r="C52" s="275" t="s">
        <v>362</v>
      </c>
      <c r="D52" s="270"/>
      <c r="E52" s="271">
        <v>240.9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0"/>
      <c r="AA52" s="210"/>
      <c r="AB52" s="210"/>
      <c r="AC52" s="210"/>
      <c r="AD52" s="210"/>
      <c r="AE52" s="210"/>
      <c r="AF52" s="210"/>
      <c r="AG52" s="210" t="s">
        <v>196</v>
      </c>
      <c r="AH52" s="210">
        <v>5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1">
        <v>22</v>
      </c>
      <c r="B53" s="242" t="s">
        <v>242</v>
      </c>
      <c r="C53" s="260" t="s">
        <v>243</v>
      </c>
      <c r="D53" s="243" t="s">
        <v>186</v>
      </c>
      <c r="E53" s="244">
        <v>240.9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4">
        <v>0</v>
      </c>
      <c r="O53" s="244">
        <f>ROUND(E53*N53,2)</f>
        <v>0</v>
      </c>
      <c r="P53" s="244">
        <v>0</v>
      </c>
      <c r="Q53" s="244">
        <f>ROUND(E53*P53,2)</f>
        <v>0</v>
      </c>
      <c r="R53" s="246"/>
      <c r="S53" s="246" t="s">
        <v>149</v>
      </c>
      <c r="T53" s="247" t="s">
        <v>149</v>
      </c>
      <c r="U53" s="231">
        <v>1E-3</v>
      </c>
      <c r="V53" s="231">
        <f>ROUND(E53*U53,2)</f>
        <v>0.24</v>
      </c>
      <c r="W53" s="231"/>
      <c r="X53" s="231" t="s">
        <v>131</v>
      </c>
      <c r="Y53" s="231" t="s">
        <v>132</v>
      </c>
      <c r="Z53" s="210"/>
      <c r="AA53" s="210"/>
      <c r="AB53" s="210"/>
      <c r="AC53" s="210"/>
      <c r="AD53" s="210"/>
      <c r="AE53" s="210"/>
      <c r="AF53" s="210"/>
      <c r="AG53" s="210" t="s">
        <v>133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27"/>
      <c r="B54" s="228"/>
      <c r="C54" s="275" t="s">
        <v>362</v>
      </c>
      <c r="D54" s="270"/>
      <c r="E54" s="271">
        <v>240.9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0"/>
      <c r="AA54" s="210"/>
      <c r="AB54" s="210"/>
      <c r="AC54" s="210"/>
      <c r="AD54" s="210"/>
      <c r="AE54" s="210"/>
      <c r="AF54" s="210"/>
      <c r="AG54" s="210" t="s">
        <v>196</v>
      </c>
      <c r="AH54" s="210">
        <v>5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41">
        <v>23</v>
      </c>
      <c r="B55" s="242" t="s">
        <v>244</v>
      </c>
      <c r="C55" s="260" t="s">
        <v>245</v>
      </c>
      <c r="D55" s="243" t="s">
        <v>246</v>
      </c>
      <c r="E55" s="244">
        <v>6.0225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4">
        <v>1E-3</v>
      </c>
      <c r="O55" s="244">
        <f>ROUND(E55*N55,2)</f>
        <v>0.01</v>
      </c>
      <c r="P55" s="244">
        <v>0</v>
      </c>
      <c r="Q55" s="244">
        <f>ROUND(E55*P55,2)</f>
        <v>0</v>
      </c>
      <c r="R55" s="246" t="s">
        <v>247</v>
      </c>
      <c r="S55" s="246" t="s">
        <v>149</v>
      </c>
      <c r="T55" s="247" t="s">
        <v>149</v>
      </c>
      <c r="U55" s="231">
        <v>0</v>
      </c>
      <c r="V55" s="231">
        <f>ROUND(E55*U55,2)</f>
        <v>0</v>
      </c>
      <c r="W55" s="231"/>
      <c r="X55" s="231" t="s">
        <v>248</v>
      </c>
      <c r="Y55" s="231" t="s">
        <v>132</v>
      </c>
      <c r="Z55" s="210"/>
      <c r="AA55" s="210"/>
      <c r="AB55" s="210"/>
      <c r="AC55" s="210"/>
      <c r="AD55" s="210"/>
      <c r="AE55" s="210"/>
      <c r="AF55" s="210"/>
      <c r="AG55" s="210" t="s">
        <v>249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27"/>
      <c r="B56" s="228"/>
      <c r="C56" s="275" t="s">
        <v>363</v>
      </c>
      <c r="D56" s="270"/>
      <c r="E56" s="271">
        <v>6.0225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0"/>
      <c r="AA56" s="210"/>
      <c r="AB56" s="210"/>
      <c r="AC56" s="210"/>
      <c r="AD56" s="210"/>
      <c r="AE56" s="210"/>
      <c r="AF56" s="210"/>
      <c r="AG56" s="210" t="s">
        <v>196</v>
      </c>
      <c r="AH56" s="210">
        <v>5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1">
        <v>24</v>
      </c>
      <c r="B57" s="242" t="s">
        <v>251</v>
      </c>
      <c r="C57" s="260" t="s">
        <v>252</v>
      </c>
      <c r="D57" s="243" t="s">
        <v>253</v>
      </c>
      <c r="E57" s="244">
        <v>0.72270000000000001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4">
        <v>1E-3</v>
      </c>
      <c r="O57" s="244">
        <f>ROUND(E57*N57,2)</f>
        <v>0</v>
      </c>
      <c r="P57" s="244">
        <v>0</v>
      </c>
      <c r="Q57" s="244">
        <f>ROUND(E57*P57,2)</f>
        <v>0</v>
      </c>
      <c r="R57" s="246" t="s">
        <v>247</v>
      </c>
      <c r="S57" s="246" t="s">
        <v>149</v>
      </c>
      <c r="T57" s="247" t="s">
        <v>149</v>
      </c>
      <c r="U57" s="231">
        <v>0</v>
      </c>
      <c r="V57" s="231">
        <f>ROUND(E57*U57,2)</f>
        <v>0</v>
      </c>
      <c r="W57" s="231"/>
      <c r="X57" s="231" t="s">
        <v>248</v>
      </c>
      <c r="Y57" s="231" t="s">
        <v>132</v>
      </c>
      <c r="Z57" s="210"/>
      <c r="AA57" s="210"/>
      <c r="AB57" s="210"/>
      <c r="AC57" s="210"/>
      <c r="AD57" s="210"/>
      <c r="AE57" s="210"/>
      <c r="AF57" s="210"/>
      <c r="AG57" s="210" t="s">
        <v>254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27"/>
      <c r="B58" s="228"/>
      <c r="C58" s="275" t="s">
        <v>364</v>
      </c>
      <c r="D58" s="270"/>
      <c r="E58" s="271">
        <v>0.72270000000000001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196</v>
      </c>
      <c r="AH58" s="210">
        <v>5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41">
        <v>25</v>
      </c>
      <c r="B59" s="242" t="s">
        <v>256</v>
      </c>
      <c r="C59" s="260" t="s">
        <v>257</v>
      </c>
      <c r="D59" s="243" t="s">
        <v>258</v>
      </c>
      <c r="E59" s="244">
        <v>40.953000000000003</v>
      </c>
      <c r="F59" s="245"/>
      <c r="G59" s="246">
        <f>ROUND(E59*F59,2)</f>
        <v>0</v>
      </c>
      <c r="H59" s="245"/>
      <c r="I59" s="246">
        <f>ROUND(E59*H59,2)</f>
        <v>0</v>
      </c>
      <c r="J59" s="245"/>
      <c r="K59" s="246">
        <f>ROUND(E59*J59,2)</f>
        <v>0</v>
      </c>
      <c r="L59" s="246">
        <v>21</v>
      </c>
      <c r="M59" s="246">
        <f>G59*(1+L59/100)</f>
        <v>0</v>
      </c>
      <c r="N59" s="244">
        <v>1</v>
      </c>
      <c r="O59" s="244">
        <f>ROUND(E59*N59,2)</f>
        <v>40.950000000000003</v>
      </c>
      <c r="P59" s="244">
        <v>0</v>
      </c>
      <c r="Q59" s="244">
        <f>ROUND(E59*P59,2)</f>
        <v>0</v>
      </c>
      <c r="R59" s="246" t="s">
        <v>247</v>
      </c>
      <c r="S59" s="246" t="s">
        <v>149</v>
      </c>
      <c r="T59" s="247" t="s">
        <v>149</v>
      </c>
      <c r="U59" s="231">
        <v>0</v>
      </c>
      <c r="V59" s="231">
        <f>ROUND(E59*U59,2)</f>
        <v>0</v>
      </c>
      <c r="W59" s="231"/>
      <c r="X59" s="231" t="s">
        <v>248</v>
      </c>
      <c r="Y59" s="231" t="s">
        <v>132</v>
      </c>
      <c r="Z59" s="210"/>
      <c r="AA59" s="210"/>
      <c r="AB59" s="210"/>
      <c r="AC59" s="210"/>
      <c r="AD59" s="210"/>
      <c r="AE59" s="210"/>
      <c r="AF59" s="210"/>
      <c r="AG59" s="210" t="s">
        <v>249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27"/>
      <c r="B60" s="228"/>
      <c r="C60" s="275" t="s">
        <v>365</v>
      </c>
      <c r="D60" s="270"/>
      <c r="E60" s="271">
        <v>40.953000000000003</v>
      </c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31"/>
      <c r="Z60" s="210"/>
      <c r="AA60" s="210"/>
      <c r="AB60" s="210"/>
      <c r="AC60" s="210"/>
      <c r="AD60" s="210"/>
      <c r="AE60" s="210"/>
      <c r="AF60" s="210"/>
      <c r="AG60" s="210" t="s">
        <v>196</v>
      </c>
      <c r="AH60" s="210">
        <v>5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">
      <c r="A61" s="234" t="s">
        <v>124</v>
      </c>
      <c r="B61" s="235" t="s">
        <v>81</v>
      </c>
      <c r="C61" s="258" t="s">
        <v>82</v>
      </c>
      <c r="D61" s="236"/>
      <c r="E61" s="237"/>
      <c r="F61" s="238"/>
      <c r="G61" s="238">
        <f>SUMIF(AG62:AG88,"&lt;&gt;NOR",G62:G88)</f>
        <v>0</v>
      </c>
      <c r="H61" s="238"/>
      <c r="I61" s="238">
        <f>SUM(I62:I88)</f>
        <v>0</v>
      </c>
      <c r="J61" s="238"/>
      <c r="K61" s="238">
        <f>SUM(K62:K88)</f>
        <v>0</v>
      </c>
      <c r="L61" s="238"/>
      <c r="M61" s="238">
        <f>SUM(M62:M88)</f>
        <v>0</v>
      </c>
      <c r="N61" s="237"/>
      <c r="O61" s="237">
        <f>SUM(O62:O88)</f>
        <v>1066.69</v>
      </c>
      <c r="P61" s="237"/>
      <c r="Q61" s="237">
        <f>SUM(Q62:Q88)</f>
        <v>0</v>
      </c>
      <c r="R61" s="238"/>
      <c r="S61" s="238"/>
      <c r="T61" s="239"/>
      <c r="U61" s="233"/>
      <c r="V61" s="233">
        <f>SUM(V62:V88)</f>
        <v>992.19</v>
      </c>
      <c r="W61" s="233"/>
      <c r="X61" s="233"/>
      <c r="Y61" s="233"/>
      <c r="AG61" t="s">
        <v>125</v>
      </c>
    </row>
    <row r="62" spans="1:60" ht="22.5" outlineLevel="1" x14ac:dyDescent="0.2">
      <c r="A62" s="241">
        <v>26</v>
      </c>
      <c r="B62" s="242" t="s">
        <v>366</v>
      </c>
      <c r="C62" s="260" t="s">
        <v>367</v>
      </c>
      <c r="D62" s="243" t="s">
        <v>186</v>
      </c>
      <c r="E62" s="244">
        <v>1472.9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0.46</v>
      </c>
      <c r="O62" s="244">
        <f>ROUND(E62*N62,2)</f>
        <v>677.53</v>
      </c>
      <c r="P62" s="244">
        <v>0</v>
      </c>
      <c r="Q62" s="244">
        <f>ROUND(E62*P62,2)</f>
        <v>0</v>
      </c>
      <c r="R62" s="246"/>
      <c r="S62" s="246" t="s">
        <v>149</v>
      </c>
      <c r="T62" s="247" t="s">
        <v>149</v>
      </c>
      <c r="U62" s="231">
        <v>2.9000000000000001E-2</v>
      </c>
      <c r="V62" s="231">
        <f>ROUND(E62*U62,2)</f>
        <v>42.71</v>
      </c>
      <c r="W62" s="231"/>
      <c r="X62" s="231" t="s">
        <v>131</v>
      </c>
      <c r="Y62" s="231" t="s">
        <v>132</v>
      </c>
      <c r="Z62" s="210"/>
      <c r="AA62" s="210"/>
      <c r="AB62" s="210"/>
      <c r="AC62" s="210"/>
      <c r="AD62" s="210"/>
      <c r="AE62" s="210"/>
      <c r="AF62" s="210"/>
      <c r="AG62" s="210" t="s">
        <v>133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75" t="s">
        <v>270</v>
      </c>
      <c r="D63" s="270"/>
      <c r="E63" s="271"/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31"/>
      <c r="Z63" s="210"/>
      <c r="AA63" s="210"/>
      <c r="AB63" s="210"/>
      <c r="AC63" s="210"/>
      <c r="AD63" s="210"/>
      <c r="AE63" s="210"/>
      <c r="AF63" s="210"/>
      <c r="AG63" s="210" t="s">
        <v>196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27"/>
      <c r="B64" s="228"/>
      <c r="C64" s="275" t="s">
        <v>368</v>
      </c>
      <c r="D64" s="270"/>
      <c r="E64" s="271">
        <v>1472.9</v>
      </c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0"/>
      <c r="AA64" s="210"/>
      <c r="AB64" s="210"/>
      <c r="AC64" s="210"/>
      <c r="AD64" s="210"/>
      <c r="AE64" s="210"/>
      <c r="AF64" s="210"/>
      <c r="AG64" s="210" t="s">
        <v>196</v>
      </c>
      <c r="AH64" s="210">
        <v>5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1">
        <v>27</v>
      </c>
      <c r="B65" s="242" t="s">
        <v>272</v>
      </c>
      <c r="C65" s="260" t="s">
        <v>273</v>
      </c>
      <c r="D65" s="243" t="s">
        <v>186</v>
      </c>
      <c r="E65" s="244">
        <v>1472.9</v>
      </c>
      <c r="F65" s="245"/>
      <c r="G65" s="246">
        <f>ROUND(E65*F65,2)</f>
        <v>0</v>
      </c>
      <c r="H65" s="245"/>
      <c r="I65" s="246">
        <f>ROUND(E65*H65,2)</f>
        <v>0</v>
      </c>
      <c r="J65" s="245"/>
      <c r="K65" s="246">
        <f>ROUND(E65*J65,2)</f>
        <v>0</v>
      </c>
      <c r="L65" s="246">
        <v>21</v>
      </c>
      <c r="M65" s="246">
        <f>G65*(1+L65/100)</f>
        <v>0</v>
      </c>
      <c r="N65" s="244">
        <v>0</v>
      </c>
      <c r="O65" s="244">
        <f>ROUND(E65*N65,2)</f>
        <v>0</v>
      </c>
      <c r="P65" s="244">
        <v>0</v>
      </c>
      <c r="Q65" s="244">
        <f>ROUND(E65*P65,2)</f>
        <v>0</v>
      </c>
      <c r="R65" s="246"/>
      <c r="S65" s="246" t="s">
        <v>149</v>
      </c>
      <c r="T65" s="247" t="s">
        <v>149</v>
      </c>
      <c r="U65" s="231">
        <v>9.0999999999999998E-2</v>
      </c>
      <c r="V65" s="231">
        <f>ROUND(E65*U65,2)</f>
        <v>134.03</v>
      </c>
      <c r="W65" s="231"/>
      <c r="X65" s="231" t="s">
        <v>131</v>
      </c>
      <c r="Y65" s="231" t="s">
        <v>132</v>
      </c>
      <c r="Z65" s="210"/>
      <c r="AA65" s="210"/>
      <c r="AB65" s="210"/>
      <c r="AC65" s="210"/>
      <c r="AD65" s="210"/>
      <c r="AE65" s="210"/>
      <c r="AF65" s="210"/>
      <c r="AG65" s="210" t="s">
        <v>133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75" t="s">
        <v>369</v>
      </c>
      <c r="D66" s="270"/>
      <c r="E66" s="271">
        <v>1472.9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0"/>
      <c r="AA66" s="210"/>
      <c r="AB66" s="210"/>
      <c r="AC66" s="210"/>
      <c r="AD66" s="210"/>
      <c r="AE66" s="210"/>
      <c r="AF66" s="210"/>
      <c r="AG66" s="210" t="s">
        <v>196</v>
      </c>
      <c r="AH66" s="210">
        <v>5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41">
        <v>28</v>
      </c>
      <c r="B67" s="242" t="s">
        <v>279</v>
      </c>
      <c r="C67" s="260" t="s">
        <v>280</v>
      </c>
      <c r="D67" s="243" t="s">
        <v>186</v>
      </c>
      <c r="E67" s="244">
        <v>1339</v>
      </c>
      <c r="F67" s="245"/>
      <c r="G67" s="246">
        <f>ROUND(E67*F67,2)</f>
        <v>0</v>
      </c>
      <c r="H67" s="245"/>
      <c r="I67" s="246">
        <f>ROUND(E67*H67,2)</f>
        <v>0</v>
      </c>
      <c r="J67" s="245"/>
      <c r="K67" s="246">
        <f>ROUND(E67*J67,2)</f>
        <v>0</v>
      </c>
      <c r="L67" s="246">
        <v>21</v>
      </c>
      <c r="M67" s="246">
        <f>G67*(1+L67/100)</f>
        <v>0</v>
      </c>
      <c r="N67" s="244">
        <v>9.2799999999999994E-2</v>
      </c>
      <c r="O67" s="244">
        <f>ROUND(E67*N67,2)</f>
        <v>124.26</v>
      </c>
      <c r="P67" s="244">
        <v>0</v>
      </c>
      <c r="Q67" s="244">
        <f>ROUND(E67*P67,2)</f>
        <v>0</v>
      </c>
      <c r="R67" s="246"/>
      <c r="S67" s="246" t="s">
        <v>129</v>
      </c>
      <c r="T67" s="247" t="s">
        <v>130</v>
      </c>
      <c r="U67" s="231">
        <v>0.48</v>
      </c>
      <c r="V67" s="231">
        <f>ROUND(E67*U67,2)</f>
        <v>642.72</v>
      </c>
      <c r="W67" s="231"/>
      <c r="X67" s="231" t="s">
        <v>131</v>
      </c>
      <c r="Y67" s="231" t="s">
        <v>132</v>
      </c>
      <c r="Z67" s="210"/>
      <c r="AA67" s="210"/>
      <c r="AB67" s="210"/>
      <c r="AC67" s="210"/>
      <c r="AD67" s="210"/>
      <c r="AE67" s="210"/>
      <c r="AF67" s="210"/>
      <c r="AG67" s="210" t="s">
        <v>133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27"/>
      <c r="B68" s="228"/>
      <c r="C68" s="275" t="s">
        <v>370</v>
      </c>
      <c r="D68" s="270"/>
      <c r="E68" s="271">
        <v>187.4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0"/>
      <c r="AA68" s="210"/>
      <c r="AB68" s="210"/>
      <c r="AC68" s="210"/>
      <c r="AD68" s="210"/>
      <c r="AE68" s="210"/>
      <c r="AF68" s="210"/>
      <c r="AG68" s="210" t="s">
        <v>196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27"/>
      <c r="B69" s="228"/>
      <c r="C69" s="275" t="s">
        <v>371</v>
      </c>
      <c r="D69" s="270"/>
      <c r="E69" s="271">
        <v>1151.5999999999999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0"/>
      <c r="AA69" s="210"/>
      <c r="AB69" s="210"/>
      <c r="AC69" s="210"/>
      <c r="AD69" s="210"/>
      <c r="AE69" s="210"/>
      <c r="AF69" s="210"/>
      <c r="AG69" s="210" t="s">
        <v>196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1">
        <v>29</v>
      </c>
      <c r="B70" s="242" t="s">
        <v>283</v>
      </c>
      <c r="C70" s="260" t="s">
        <v>284</v>
      </c>
      <c r="D70" s="243" t="s">
        <v>191</v>
      </c>
      <c r="E70" s="244">
        <v>401.7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4">
        <v>3.6000000000000002E-4</v>
      </c>
      <c r="O70" s="244">
        <f>ROUND(E70*N70,2)</f>
        <v>0.14000000000000001</v>
      </c>
      <c r="P70" s="244">
        <v>0</v>
      </c>
      <c r="Q70" s="244">
        <f>ROUND(E70*P70,2)</f>
        <v>0</v>
      </c>
      <c r="R70" s="246"/>
      <c r="S70" s="246" t="s">
        <v>149</v>
      </c>
      <c r="T70" s="247" t="s">
        <v>149</v>
      </c>
      <c r="U70" s="231">
        <v>0.43</v>
      </c>
      <c r="V70" s="231">
        <f>ROUND(E70*U70,2)</f>
        <v>172.73</v>
      </c>
      <c r="W70" s="231"/>
      <c r="X70" s="231" t="s">
        <v>131</v>
      </c>
      <c r="Y70" s="231" t="s">
        <v>132</v>
      </c>
      <c r="Z70" s="210"/>
      <c r="AA70" s="210"/>
      <c r="AB70" s="210"/>
      <c r="AC70" s="210"/>
      <c r="AD70" s="210"/>
      <c r="AE70" s="210"/>
      <c r="AF70" s="210"/>
      <c r="AG70" s="210" t="s">
        <v>133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27"/>
      <c r="B71" s="228"/>
      <c r="C71" s="275" t="s">
        <v>372</v>
      </c>
      <c r="D71" s="270"/>
      <c r="E71" s="271">
        <v>401.7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0"/>
      <c r="AA71" s="210"/>
      <c r="AB71" s="210"/>
      <c r="AC71" s="210"/>
      <c r="AD71" s="210"/>
      <c r="AE71" s="210"/>
      <c r="AF71" s="210"/>
      <c r="AG71" s="210" t="s">
        <v>196</v>
      </c>
      <c r="AH71" s="210">
        <v>5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41">
        <v>30</v>
      </c>
      <c r="B72" s="242" t="s">
        <v>286</v>
      </c>
      <c r="C72" s="260" t="s">
        <v>287</v>
      </c>
      <c r="D72" s="243" t="s">
        <v>186</v>
      </c>
      <c r="E72" s="244">
        <v>196.77</v>
      </c>
      <c r="F72" s="245"/>
      <c r="G72" s="246">
        <f>ROUND(E72*F72,2)</f>
        <v>0</v>
      </c>
      <c r="H72" s="245"/>
      <c r="I72" s="246">
        <f>ROUND(E72*H72,2)</f>
        <v>0</v>
      </c>
      <c r="J72" s="245"/>
      <c r="K72" s="246">
        <f>ROUND(E72*J72,2)</f>
        <v>0</v>
      </c>
      <c r="L72" s="246">
        <v>21</v>
      </c>
      <c r="M72" s="246">
        <f>G72*(1+L72/100)</f>
        <v>0</v>
      </c>
      <c r="N72" s="244">
        <v>0.188</v>
      </c>
      <c r="O72" s="244">
        <f>ROUND(E72*N72,2)</f>
        <v>36.99</v>
      </c>
      <c r="P72" s="244">
        <v>0</v>
      </c>
      <c r="Q72" s="244">
        <f>ROUND(E72*P72,2)</f>
        <v>0</v>
      </c>
      <c r="R72" s="246"/>
      <c r="S72" s="246" t="s">
        <v>129</v>
      </c>
      <c r="T72" s="247" t="s">
        <v>130</v>
      </c>
      <c r="U72" s="231">
        <v>0</v>
      </c>
      <c r="V72" s="231">
        <f>ROUND(E72*U72,2)</f>
        <v>0</v>
      </c>
      <c r="W72" s="231"/>
      <c r="X72" s="231" t="s">
        <v>248</v>
      </c>
      <c r="Y72" s="231" t="s">
        <v>132</v>
      </c>
      <c r="Z72" s="210"/>
      <c r="AA72" s="210"/>
      <c r="AB72" s="210"/>
      <c r="AC72" s="210"/>
      <c r="AD72" s="210"/>
      <c r="AE72" s="210"/>
      <c r="AF72" s="210"/>
      <c r="AG72" s="210" t="s">
        <v>249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27"/>
      <c r="B73" s="228"/>
      <c r="C73" s="261" t="s">
        <v>343</v>
      </c>
      <c r="D73" s="255"/>
      <c r="E73" s="255"/>
      <c r="F73" s="255"/>
      <c r="G73" s="255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0"/>
      <c r="AA73" s="210"/>
      <c r="AB73" s="210"/>
      <c r="AC73" s="210"/>
      <c r="AD73" s="210"/>
      <c r="AE73" s="210"/>
      <c r="AF73" s="210"/>
      <c r="AG73" s="210" t="s">
        <v>140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3" x14ac:dyDescent="0.2">
      <c r="A74" s="227"/>
      <c r="B74" s="228"/>
      <c r="C74" s="262" t="s">
        <v>288</v>
      </c>
      <c r="D74" s="256"/>
      <c r="E74" s="256"/>
      <c r="F74" s="256"/>
      <c r="G74" s="256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0"/>
      <c r="AA74" s="210"/>
      <c r="AB74" s="210"/>
      <c r="AC74" s="210"/>
      <c r="AD74" s="210"/>
      <c r="AE74" s="210"/>
      <c r="AF74" s="210"/>
      <c r="AG74" s="210" t="s">
        <v>140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57" t="str">
        <f>C74</f>
        <v>• vodopropustný povrch zajišťující infiltraci srážkových vod s funkcí čistění vod díky zajištěné retenci znečisťujících látek</v>
      </c>
      <c r="BB74" s="210"/>
      <c r="BC74" s="210"/>
      <c r="BD74" s="210"/>
      <c r="BE74" s="210"/>
      <c r="BF74" s="210"/>
      <c r="BG74" s="210"/>
      <c r="BH74" s="210"/>
    </row>
    <row r="75" spans="1:60" ht="22.5" outlineLevel="3" x14ac:dyDescent="0.2">
      <c r="A75" s="227"/>
      <c r="B75" s="228"/>
      <c r="C75" s="262" t="s">
        <v>289</v>
      </c>
      <c r="D75" s="256"/>
      <c r="E75" s="256"/>
      <c r="F75" s="256"/>
      <c r="G75" s="256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0"/>
      <c r="AA75" s="210"/>
      <c r="AB75" s="210"/>
      <c r="AC75" s="210"/>
      <c r="AD75" s="210"/>
      <c r="AE75" s="210"/>
      <c r="AF75" s="210"/>
      <c r="AG75" s="210" t="s">
        <v>140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57" t="str">
        <f>C75</f>
        <v>• propustnost vody jednotlivá hodnota: kf větší nebo rovno 1 x 10-5 m/s, střední hodnota: kf menší nebo rovno 1 x 10-4 m/s.</v>
      </c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27"/>
      <c r="B76" s="228"/>
      <c r="C76" s="262" t="s">
        <v>290</v>
      </c>
      <c r="D76" s="256"/>
      <c r="E76" s="256"/>
      <c r="F76" s="256"/>
      <c r="G76" s="256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0"/>
      <c r="AA76" s="210"/>
      <c r="AB76" s="210"/>
      <c r="AC76" s="210"/>
      <c r="AD76" s="210"/>
      <c r="AE76" s="210"/>
      <c r="AF76" s="210"/>
      <c r="AG76" s="210" t="s">
        <v>140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27"/>
      <c r="B77" s="228"/>
      <c r="C77" s="275" t="s">
        <v>373</v>
      </c>
      <c r="D77" s="270"/>
      <c r="E77" s="271">
        <v>187.4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0"/>
      <c r="AA77" s="210"/>
      <c r="AB77" s="210"/>
      <c r="AC77" s="210"/>
      <c r="AD77" s="210"/>
      <c r="AE77" s="210"/>
      <c r="AF77" s="210"/>
      <c r="AG77" s="210" t="s">
        <v>196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27"/>
      <c r="B78" s="228"/>
      <c r="C78" s="276" t="s">
        <v>292</v>
      </c>
      <c r="D78" s="272"/>
      <c r="E78" s="273">
        <v>9.3699999999999992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0"/>
      <c r="AA78" s="210"/>
      <c r="AB78" s="210"/>
      <c r="AC78" s="210"/>
      <c r="AD78" s="210"/>
      <c r="AE78" s="210"/>
      <c r="AF78" s="210"/>
      <c r="AG78" s="210" t="s">
        <v>196</v>
      </c>
      <c r="AH78" s="210">
        <v>4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1" x14ac:dyDescent="0.2">
      <c r="A79" s="241">
        <v>31</v>
      </c>
      <c r="B79" s="242" t="s">
        <v>374</v>
      </c>
      <c r="C79" s="260" t="s">
        <v>375</v>
      </c>
      <c r="D79" s="243" t="s">
        <v>186</v>
      </c>
      <c r="E79" s="244">
        <v>1209.18</v>
      </c>
      <c r="F79" s="245"/>
      <c r="G79" s="246">
        <f>ROUND(E79*F79,2)</f>
        <v>0</v>
      </c>
      <c r="H79" s="245"/>
      <c r="I79" s="246">
        <f>ROUND(E79*H79,2)</f>
        <v>0</v>
      </c>
      <c r="J79" s="245"/>
      <c r="K79" s="246">
        <f>ROUND(E79*J79,2)</f>
        <v>0</v>
      </c>
      <c r="L79" s="246">
        <v>21</v>
      </c>
      <c r="M79" s="246">
        <f>G79*(1+L79/100)</f>
        <v>0</v>
      </c>
      <c r="N79" s="244">
        <v>0.188</v>
      </c>
      <c r="O79" s="244">
        <f>ROUND(E79*N79,2)</f>
        <v>227.33</v>
      </c>
      <c r="P79" s="244">
        <v>0</v>
      </c>
      <c r="Q79" s="244">
        <f>ROUND(E79*P79,2)</f>
        <v>0</v>
      </c>
      <c r="R79" s="246"/>
      <c r="S79" s="246" t="s">
        <v>129</v>
      </c>
      <c r="T79" s="247" t="s">
        <v>130</v>
      </c>
      <c r="U79" s="231">
        <v>0</v>
      </c>
      <c r="V79" s="231">
        <f>ROUND(E79*U79,2)</f>
        <v>0</v>
      </c>
      <c r="W79" s="231"/>
      <c r="X79" s="231" t="s">
        <v>248</v>
      </c>
      <c r="Y79" s="231" t="s">
        <v>132</v>
      </c>
      <c r="Z79" s="210"/>
      <c r="AA79" s="210"/>
      <c r="AB79" s="210"/>
      <c r="AC79" s="210"/>
      <c r="AD79" s="210"/>
      <c r="AE79" s="210"/>
      <c r="AF79" s="210"/>
      <c r="AG79" s="210" t="s">
        <v>249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27"/>
      <c r="B80" s="228"/>
      <c r="C80" s="261" t="s">
        <v>376</v>
      </c>
      <c r="D80" s="255"/>
      <c r="E80" s="255"/>
      <c r="F80" s="255"/>
      <c r="G80" s="255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0"/>
      <c r="AA80" s="210"/>
      <c r="AB80" s="210"/>
      <c r="AC80" s="210"/>
      <c r="AD80" s="210"/>
      <c r="AE80" s="210"/>
      <c r="AF80" s="210"/>
      <c r="AG80" s="210" t="s">
        <v>140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3" x14ac:dyDescent="0.2">
      <c r="A81" s="227"/>
      <c r="B81" s="228"/>
      <c r="C81" s="262" t="s">
        <v>288</v>
      </c>
      <c r="D81" s="256"/>
      <c r="E81" s="256"/>
      <c r="F81" s="256"/>
      <c r="G81" s="256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0"/>
      <c r="AA81" s="210"/>
      <c r="AB81" s="210"/>
      <c r="AC81" s="210"/>
      <c r="AD81" s="210"/>
      <c r="AE81" s="210"/>
      <c r="AF81" s="210"/>
      <c r="AG81" s="210" t="s">
        <v>140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57" t="str">
        <f>C81</f>
        <v>• vodopropustný povrch zajišťující infiltraci srážkových vod s funkcí čistění vod díky zajištěné retenci znečisťujících látek</v>
      </c>
      <c r="BB81" s="210"/>
      <c r="BC81" s="210"/>
      <c r="BD81" s="210"/>
      <c r="BE81" s="210"/>
      <c r="BF81" s="210"/>
      <c r="BG81" s="210"/>
      <c r="BH81" s="210"/>
    </row>
    <row r="82" spans="1:60" ht="22.5" outlineLevel="3" x14ac:dyDescent="0.2">
      <c r="A82" s="227"/>
      <c r="B82" s="228"/>
      <c r="C82" s="262" t="s">
        <v>289</v>
      </c>
      <c r="D82" s="256"/>
      <c r="E82" s="256"/>
      <c r="F82" s="256"/>
      <c r="G82" s="256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0"/>
      <c r="AA82" s="210"/>
      <c r="AB82" s="210"/>
      <c r="AC82" s="210"/>
      <c r="AD82" s="210"/>
      <c r="AE82" s="210"/>
      <c r="AF82" s="210"/>
      <c r="AG82" s="210" t="s">
        <v>140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57" t="str">
        <f>C82</f>
        <v>• propustnost vody jednotlivá hodnota: kf větší nebo rovno 1 x 10-5 m/s, střední hodnota: kf menší nebo rovno 1 x 10-4 m/s.</v>
      </c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27"/>
      <c r="B83" s="228"/>
      <c r="C83" s="262" t="s">
        <v>290</v>
      </c>
      <c r="D83" s="256"/>
      <c r="E83" s="256"/>
      <c r="F83" s="256"/>
      <c r="G83" s="256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0"/>
      <c r="AA83" s="210"/>
      <c r="AB83" s="210"/>
      <c r="AC83" s="210"/>
      <c r="AD83" s="210"/>
      <c r="AE83" s="210"/>
      <c r="AF83" s="210"/>
      <c r="AG83" s="210" t="s">
        <v>140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27"/>
      <c r="B84" s="228"/>
      <c r="C84" s="275" t="s">
        <v>377</v>
      </c>
      <c r="D84" s="270"/>
      <c r="E84" s="271">
        <v>1151.5999999999999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0"/>
      <c r="AA84" s="210"/>
      <c r="AB84" s="210"/>
      <c r="AC84" s="210"/>
      <c r="AD84" s="210"/>
      <c r="AE84" s="210"/>
      <c r="AF84" s="210"/>
      <c r="AG84" s="210" t="s">
        <v>196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27"/>
      <c r="B85" s="228"/>
      <c r="C85" s="276" t="s">
        <v>292</v>
      </c>
      <c r="D85" s="272"/>
      <c r="E85" s="273">
        <v>57.58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31"/>
      <c r="Z85" s="210"/>
      <c r="AA85" s="210"/>
      <c r="AB85" s="210"/>
      <c r="AC85" s="210"/>
      <c r="AD85" s="210"/>
      <c r="AE85" s="210"/>
      <c r="AF85" s="210"/>
      <c r="AG85" s="210" t="s">
        <v>196</v>
      </c>
      <c r="AH85" s="210">
        <v>4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1">
        <v>32</v>
      </c>
      <c r="B86" s="242" t="s">
        <v>296</v>
      </c>
      <c r="C86" s="260" t="s">
        <v>297</v>
      </c>
      <c r="D86" s="243" t="s">
        <v>186</v>
      </c>
      <c r="E86" s="244">
        <v>1767.48</v>
      </c>
      <c r="F86" s="245"/>
      <c r="G86" s="246">
        <f>ROUND(E86*F86,2)</f>
        <v>0</v>
      </c>
      <c r="H86" s="245"/>
      <c r="I86" s="246">
        <f>ROUND(E86*H86,2)</f>
        <v>0</v>
      </c>
      <c r="J86" s="245"/>
      <c r="K86" s="246">
        <f>ROUND(E86*J86,2)</f>
        <v>0</v>
      </c>
      <c r="L86" s="246">
        <v>21</v>
      </c>
      <c r="M86" s="246">
        <f>G86*(1+L86/100)</f>
        <v>0</v>
      </c>
      <c r="N86" s="244">
        <v>2.5000000000000001E-4</v>
      </c>
      <c r="O86" s="244">
        <f>ROUND(E86*N86,2)</f>
        <v>0.44</v>
      </c>
      <c r="P86" s="244">
        <v>0</v>
      </c>
      <c r="Q86" s="244">
        <f>ROUND(E86*P86,2)</f>
        <v>0</v>
      </c>
      <c r="R86" s="246" t="s">
        <v>247</v>
      </c>
      <c r="S86" s="246" t="s">
        <v>149</v>
      </c>
      <c r="T86" s="247" t="s">
        <v>149</v>
      </c>
      <c r="U86" s="231">
        <v>0</v>
      </c>
      <c r="V86" s="231">
        <f>ROUND(E86*U86,2)</f>
        <v>0</v>
      </c>
      <c r="W86" s="231"/>
      <c r="X86" s="231" t="s">
        <v>248</v>
      </c>
      <c r="Y86" s="231" t="s">
        <v>132</v>
      </c>
      <c r="Z86" s="210"/>
      <c r="AA86" s="210"/>
      <c r="AB86" s="210"/>
      <c r="AC86" s="210"/>
      <c r="AD86" s="210"/>
      <c r="AE86" s="210"/>
      <c r="AF86" s="210"/>
      <c r="AG86" s="210" t="s">
        <v>249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27"/>
      <c r="B87" s="228"/>
      <c r="C87" s="275" t="s">
        <v>378</v>
      </c>
      <c r="D87" s="270"/>
      <c r="E87" s="271">
        <v>1472.9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0"/>
      <c r="AA87" s="210"/>
      <c r="AB87" s="210"/>
      <c r="AC87" s="210"/>
      <c r="AD87" s="210"/>
      <c r="AE87" s="210"/>
      <c r="AF87" s="210"/>
      <c r="AG87" s="210" t="s">
        <v>196</v>
      </c>
      <c r="AH87" s="210">
        <v>5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27"/>
      <c r="B88" s="228"/>
      <c r="C88" s="276" t="s">
        <v>299</v>
      </c>
      <c r="D88" s="272"/>
      <c r="E88" s="273">
        <v>294.58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0"/>
      <c r="AA88" s="210"/>
      <c r="AB88" s="210"/>
      <c r="AC88" s="210"/>
      <c r="AD88" s="210"/>
      <c r="AE88" s="210"/>
      <c r="AF88" s="210"/>
      <c r="AG88" s="210" t="s">
        <v>196</v>
      </c>
      <c r="AH88" s="210">
        <v>4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x14ac:dyDescent="0.2">
      <c r="A89" s="234" t="s">
        <v>124</v>
      </c>
      <c r="B89" s="235" t="s">
        <v>85</v>
      </c>
      <c r="C89" s="258" t="s">
        <v>86</v>
      </c>
      <c r="D89" s="236"/>
      <c r="E89" s="237"/>
      <c r="F89" s="238"/>
      <c r="G89" s="238">
        <f>SUMIF(AG90:AG94,"&lt;&gt;NOR",G90:G94)</f>
        <v>0</v>
      </c>
      <c r="H89" s="238"/>
      <c r="I89" s="238">
        <f>SUM(I90:I94)</f>
        <v>0</v>
      </c>
      <c r="J89" s="238"/>
      <c r="K89" s="238">
        <f>SUM(K90:K94)</f>
        <v>0</v>
      </c>
      <c r="L89" s="238"/>
      <c r="M89" s="238">
        <f>SUM(M90:M94)</f>
        <v>0</v>
      </c>
      <c r="N89" s="237"/>
      <c r="O89" s="237">
        <f>SUM(O90:O94)</f>
        <v>66.239999999999995</v>
      </c>
      <c r="P89" s="237"/>
      <c r="Q89" s="237">
        <f>SUM(Q90:Q94)</f>
        <v>0</v>
      </c>
      <c r="R89" s="238"/>
      <c r="S89" s="238"/>
      <c r="T89" s="239"/>
      <c r="U89" s="233"/>
      <c r="V89" s="233">
        <f>SUM(V90:V94)</f>
        <v>71.78</v>
      </c>
      <c r="W89" s="233"/>
      <c r="X89" s="233"/>
      <c r="Y89" s="233"/>
      <c r="AG89" t="s">
        <v>125</v>
      </c>
    </row>
    <row r="90" spans="1:60" ht="22.5" outlineLevel="1" x14ac:dyDescent="0.2">
      <c r="A90" s="241">
        <v>33</v>
      </c>
      <c r="B90" s="242" t="s">
        <v>303</v>
      </c>
      <c r="C90" s="260" t="s">
        <v>304</v>
      </c>
      <c r="D90" s="243" t="s">
        <v>191</v>
      </c>
      <c r="E90" s="244">
        <v>263.89999999999998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4">
        <v>0.188</v>
      </c>
      <c r="O90" s="244">
        <f>ROUND(E90*N90,2)</f>
        <v>49.61</v>
      </c>
      <c r="P90" s="244">
        <v>0</v>
      </c>
      <c r="Q90" s="244">
        <f>ROUND(E90*P90,2)</f>
        <v>0</v>
      </c>
      <c r="R90" s="246"/>
      <c r="S90" s="246" t="s">
        <v>149</v>
      </c>
      <c r="T90" s="247" t="s">
        <v>149</v>
      </c>
      <c r="U90" s="231">
        <v>0.27200000000000002</v>
      </c>
      <c r="V90" s="231">
        <f>ROUND(E90*U90,2)</f>
        <v>71.78</v>
      </c>
      <c r="W90" s="231"/>
      <c r="X90" s="231" t="s">
        <v>131</v>
      </c>
      <c r="Y90" s="231" t="s">
        <v>132</v>
      </c>
      <c r="Z90" s="210"/>
      <c r="AA90" s="210"/>
      <c r="AB90" s="210"/>
      <c r="AC90" s="210"/>
      <c r="AD90" s="210"/>
      <c r="AE90" s="210"/>
      <c r="AF90" s="210"/>
      <c r="AG90" s="210" t="s">
        <v>133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27"/>
      <c r="B91" s="228"/>
      <c r="C91" s="275" t="s">
        <v>379</v>
      </c>
      <c r="D91" s="270"/>
      <c r="E91" s="271">
        <v>263.89999999999998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31"/>
      <c r="Z91" s="210"/>
      <c r="AA91" s="210"/>
      <c r="AB91" s="210"/>
      <c r="AC91" s="210"/>
      <c r="AD91" s="210"/>
      <c r="AE91" s="210"/>
      <c r="AF91" s="210"/>
      <c r="AG91" s="210" t="s">
        <v>196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2.5" outlineLevel="1" x14ac:dyDescent="0.2">
      <c r="A92" s="241">
        <v>34</v>
      </c>
      <c r="B92" s="242" t="s">
        <v>306</v>
      </c>
      <c r="C92" s="260" t="s">
        <v>307</v>
      </c>
      <c r="D92" s="243" t="s">
        <v>302</v>
      </c>
      <c r="E92" s="244">
        <v>277.09500000000003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0.06</v>
      </c>
      <c r="O92" s="244">
        <f>ROUND(E92*N92,2)</f>
        <v>16.63</v>
      </c>
      <c r="P92" s="244">
        <v>0</v>
      </c>
      <c r="Q92" s="244">
        <f>ROUND(E92*P92,2)</f>
        <v>0</v>
      </c>
      <c r="R92" s="246" t="s">
        <v>247</v>
      </c>
      <c r="S92" s="246" t="s">
        <v>149</v>
      </c>
      <c r="T92" s="247" t="s">
        <v>149</v>
      </c>
      <c r="U92" s="231">
        <v>0</v>
      </c>
      <c r="V92" s="231">
        <f>ROUND(E92*U92,2)</f>
        <v>0</v>
      </c>
      <c r="W92" s="231"/>
      <c r="X92" s="231" t="s">
        <v>248</v>
      </c>
      <c r="Y92" s="231" t="s">
        <v>132</v>
      </c>
      <c r="Z92" s="210"/>
      <c r="AA92" s="210"/>
      <c r="AB92" s="210"/>
      <c r="AC92" s="210"/>
      <c r="AD92" s="210"/>
      <c r="AE92" s="210"/>
      <c r="AF92" s="210"/>
      <c r="AG92" s="210" t="s">
        <v>249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75" t="s">
        <v>380</v>
      </c>
      <c r="D93" s="270"/>
      <c r="E93" s="271">
        <v>263.89999999999998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0"/>
      <c r="AA93" s="210"/>
      <c r="AB93" s="210"/>
      <c r="AC93" s="210"/>
      <c r="AD93" s="210"/>
      <c r="AE93" s="210"/>
      <c r="AF93" s="210"/>
      <c r="AG93" s="210" t="s">
        <v>196</v>
      </c>
      <c r="AH93" s="210">
        <v>5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27"/>
      <c r="B94" s="228"/>
      <c r="C94" s="276" t="s">
        <v>292</v>
      </c>
      <c r="D94" s="272"/>
      <c r="E94" s="273">
        <v>13.195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31"/>
      <c r="Z94" s="210"/>
      <c r="AA94" s="210"/>
      <c r="AB94" s="210"/>
      <c r="AC94" s="210"/>
      <c r="AD94" s="210"/>
      <c r="AE94" s="210"/>
      <c r="AF94" s="210"/>
      <c r="AG94" s="210" t="s">
        <v>196</v>
      </c>
      <c r="AH94" s="210">
        <v>4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">
      <c r="A95" s="234" t="s">
        <v>124</v>
      </c>
      <c r="B95" s="235" t="s">
        <v>87</v>
      </c>
      <c r="C95" s="258" t="s">
        <v>88</v>
      </c>
      <c r="D95" s="236"/>
      <c r="E95" s="237"/>
      <c r="F95" s="238"/>
      <c r="G95" s="238">
        <f>SUMIF(AG96:AG96,"&lt;&gt;NOR",G96:G96)</f>
        <v>0</v>
      </c>
      <c r="H95" s="238"/>
      <c r="I95" s="238">
        <f>SUM(I96:I96)</f>
        <v>0</v>
      </c>
      <c r="J95" s="238"/>
      <c r="K95" s="238">
        <f>SUM(K96:K96)</f>
        <v>0</v>
      </c>
      <c r="L95" s="238"/>
      <c r="M95" s="238">
        <f>SUM(M96:M96)</f>
        <v>0</v>
      </c>
      <c r="N95" s="237"/>
      <c r="O95" s="237">
        <f>SUM(O96:O96)</f>
        <v>0</v>
      </c>
      <c r="P95" s="237"/>
      <c r="Q95" s="237">
        <f>SUM(Q96:Q96)</f>
        <v>0</v>
      </c>
      <c r="R95" s="238"/>
      <c r="S95" s="238"/>
      <c r="T95" s="239"/>
      <c r="U95" s="233"/>
      <c r="V95" s="233">
        <f>SUM(V96:V96)</f>
        <v>457.82</v>
      </c>
      <c r="W95" s="233"/>
      <c r="X95" s="233"/>
      <c r="Y95" s="233"/>
      <c r="AG95" t="s">
        <v>125</v>
      </c>
    </row>
    <row r="96" spans="1:60" outlineLevel="1" x14ac:dyDescent="0.2">
      <c r="A96" s="248">
        <v>35</v>
      </c>
      <c r="B96" s="249" t="s">
        <v>309</v>
      </c>
      <c r="C96" s="259" t="s">
        <v>310</v>
      </c>
      <c r="D96" s="250" t="s">
        <v>258</v>
      </c>
      <c r="E96" s="251">
        <v>1173.8969300000001</v>
      </c>
      <c r="F96" s="252"/>
      <c r="G96" s="253">
        <f>ROUND(E96*F96,2)</f>
        <v>0</v>
      </c>
      <c r="H96" s="252"/>
      <c r="I96" s="253">
        <f>ROUND(E96*H96,2)</f>
        <v>0</v>
      </c>
      <c r="J96" s="252"/>
      <c r="K96" s="253">
        <f>ROUND(E96*J96,2)</f>
        <v>0</v>
      </c>
      <c r="L96" s="253">
        <v>21</v>
      </c>
      <c r="M96" s="253">
        <f>G96*(1+L96/100)</f>
        <v>0</v>
      </c>
      <c r="N96" s="251">
        <v>0</v>
      </c>
      <c r="O96" s="251">
        <f>ROUND(E96*N96,2)</f>
        <v>0</v>
      </c>
      <c r="P96" s="251">
        <v>0</v>
      </c>
      <c r="Q96" s="251">
        <f>ROUND(E96*P96,2)</f>
        <v>0</v>
      </c>
      <c r="R96" s="253"/>
      <c r="S96" s="253" t="s">
        <v>149</v>
      </c>
      <c r="T96" s="254" t="s">
        <v>149</v>
      </c>
      <c r="U96" s="231">
        <v>0.39</v>
      </c>
      <c r="V96" s="231">
        <f>ROUND(E96*U96,2)</f>
        <v>457.82</v>
      </c>
      <c r="W96" s="231"/>
      <c r="X96" s="231" t="s">
        <v>311</v>
      </c>
      <c r="Y96" s="231" t="s">
        <v>132</v>
      </c>
      <c r="Z96" s="210"/>
      <c r="AA96" s="210"/>
      <c r="AB96" s="210"/>
      <c r="AC96" s="210"/>
      <c r="AD96" s="210"/>
      <c r="AE96" s="210"/>
      <c r="AF96" s="210"/>
      <c r="AG96" s="210" t="s">
        <v>312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34" t="s">
        <v>124</v>
      </c>
      <c r="B97" s="235" t="s">
        <v>89</v>
      </c>
      <c r="C97" s="258" t="s">
        <v>90</v>
      </c>
      <c r="D97" s="236"/>
      <c r="E97" s="237"/>
      <c r="F97" s="238"/>
      <c r="G97" s="238">
        <f>SUMIF(AG98:AG100,"&lt;&gt;NOR",G98:G100)</f>
        <v>0</v>
      </c>
      <c r="H97" s="238"/>
      <c r="I97" s="238">
        <f>SUM(I98:I100)</f>
        <v>0</v>
      </c>
      <c r="J97" s="238"/>
      <c r="K97" s="238">
        <f>SUM(K98:K100)</f>
        <v>0</v>
      </c>
      <c r="L97" s="238"/>
      <c r="M97" s="238">
        <f>SUM(M98:M100)</f>
        <v>0</v>
      </c>
      <c r="N97" s="237"/>
      <c r="O97" s="237">
        <f>SUM(O98:O100)</f>
        <v>0.01</v>
      </c>
      <c r="P97" s="237"/>
      <c r="Q97" s="237">
        <f>SUM(Q98:Q100)</f>
        <v>0</v>
      </c>
      <c r="R97" s="238"/>
      <c r="S97" s="238"/>
      <c r="T97" s="239"/>
      <c r="U97" s="233"/>
      <c r="V97" s="233">
        <f>SUM(V98:V100)</f>
        <v>12.04</v>
      </c>
      <c r="W97" s="233"/>
      <c r="X97" s="233"/>
      <c r="Y97" s="233"/>
      <c r="AG97" t="s">
        <v>125</v>
      </c>
    </row>
    <row r="98" spans="1:60" outlineLevel="1" x14ac:dyDescent="0.2">
      <c r="A98" s="241">
        <v>36</v>
      </c>
      <c r="B98" s="242" t="s">
        <v>381</v>
      </c>
      <c r="C98" s="260" t="s">
        <v>382</v>
      </c>
      <c r="D98" s="243" t="s">
        <v>186</v>
      </c>
      <c r="E98" s="244">
        <v>75.25</v>
      </c>
      <c r="F98" s="245"/>
      <c r="G98" s="246">
        <f>ROUND(E98*F98,2)</f>
        <v>0</v>
      </c>
      <c r="H98" s="245"/>
      <c r="I98" s="246">
        <f>ROUND(E98*H98,2)</f>
        <v>0</v>
      </c>
      <c r="J98" s="245"/>
      <c r="K98" s="246">
        <f>ROUND(E98*J98,2)</f>
        <v>0</v>
      </c>
      <c r="L98" s="246">
        <v>21</v>
      </c>
      <c r="M98" s="246">
        <f>G98*(1+L98/100)</f>
        <v>0</v>
      </c>
      <c r="N98" s="244">
        <v>1.7000000000000001E-4</v>
      </c>
      <c r="O98" s="244">
        <f>ROUND(E98*N98,2)</f>
        <v>0.01</v>
      </c>
      <c r="P98" s="244">
        <v>0</v>
      </c>
      <c r="Q98" s="244">
        <f>ROUND(E98*P98,2)</f>
        <v>0</v>
      </c>
      <c r="R98" s="246"/>
      <c r="S98" s="246" t="s">
        <v>149</v>
      </c>
      <c r="T98" s="247" t="s">
        <v>149</v>
      </c>
      <c r="U98" s="231">
        <v>0.16</v>
      </c>
      <c r="V98" s="231">
        <f>ROUND(E98*U98,2)</f>
        <v>12.04</v>
      </c>
      <c r="W98" s="231"/>
      <c r="X98" s="231" t="s">
        <v>131</v>
      </c>
      <c r="Y98" s="231" t="s">
        <v>132</v>
      </c>
      <c r="Z98" s="210"/>
      <c r="AA98" s="210"/>
      <c r="AB98" s="210"/>
      <c r="AC98" s="210"/>
      <c r="AD98" s="210"/>
      <c r="AE98" s="210"/>
      <c r="AF98" s="210"/>
      <c r="AG98" s="210" t="s">
        <v>133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27"/>
      <c r="B99" s="228"/>
      <c r="C99" s="275" t="s">
        <v>383</v>
      </c>
      <c r="D99" s="270"/>
      <c r="E99" s="271">
        <v>75.25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196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27">
        <v>37</v>
      </c>
      <c r="B100" s="228" t="s">
        <v>384</v>
      </c>
      <c r="C100" s="277" t="s">
        <v>385</v>
      </c>
      <c r="D100" s="229" t="s">
        <v>0</v>
      </c>
      <c r="E100" s="274"/>
      <c r="F100" s="232"/>
      <c r="G100" s="231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1"/>
      <c r="S100" s="231" t="s">
        <v>149</v>
      </c>
      <c r="T100" s="231" t="s">
        <v>149</v>
      </c>
      <c r="U100" s="231">
        <v>0</v>
      </c>
      <c r="V100" s="231">
        <f>ROUND(E100*U100,2)</f>
        <v>0</v>
      </c>
      <c r="W100" s="231"/>
      <c r="X100" s="231" t="s">
        <v>311</v>
      </c>
      <c r="Y100" s="231" t="s">
        <v>132</v>
      </c>
      <c r="Z100" s="210"/>
      <c r="AA100" s="210"/>
      <c r="AB100" s="210"/>
      <c r="AC100" s="210"/>
      <c r="AD100" s="210"/>
      <c r="AE100" s="210"/>
      <c r="AF100" s="210"/>
      <c r="AG100" s="210" t="s">
        <v>312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2">
      <c r="A101" s="234" t="s">
        <v>124</v>
      </c>
      <c r="B101" s="235" t="s">
        <v>93</v>
      </c>
      <c r="C101" s="258" t="s">
        <v>94</v>
      </c>
      <c r="D101" s="236"/>
      <c r="E101" s="237"/>
      <c r="F101" s="238"/>
      <c r="G101" s="238">
        <f>SUMIF(AG102:AG114,"&lt;&gt;NOR",G102:G114)</f>
        <v>0</v>
      </c>
      <c r="H101" s="238"/>
      <c r="I101" s="238">
        <f>SUM(I102:I114)</f>
        <v>0</v>
      </c>
      <c r="J101" s="238"/>
      <c r="K101" s="238">
        <f>SUM(K102:K114)</f>
        <v>0</v>
      </c>
      <c r="L101" s="238"/>
      <c r="M101" s="238">
        <f>SUM(M102:M114)</f>
        <v>0</v>
      </c>
      <c r="N101" s="237"/>
      <c r="O101" s="237">
        <f>SUM(O102:O114)</f>
        <v>0</v>
      </c>
      <c r="P101" s="237"/>
      <c r="Q101" s="237">
        <f>SUM(Q102:Q114)</f>
        <v>0</v>
      </c>
      <c r="R101" s="238"/>
      <c r="S101" s="238"/>
      <c r="T101" s="239"/>
      <c r="U101" s="233"/>
      <c r="V101" s="233">
        <f>SUM(V102:V114)</f>
        <v>520.58000000000004</v>
      </c>
      <c r="W101" s="233"/>
      <c r="X101" s="233"/>
      <c r="Y101" s="233"/>
      <c r="AG101" t="s">
        <v>125</v>
      </c>
    </row>
    <row r="102" spans="1:60" ht="22.5" outlineLevel="1" x14ac:dyDescent="0.2">
      <c r="A102" s="241">
        <v>38</v>
      </c>
      <c r="B102" s="242" t="s">
        <v>386</v>
      </c>
      <c r="C102" s="260" t="s">
        <v>387</v>
      </c>
      <c r="D102" s="243" t="s">
        <v>258</v>
      </c>
      <c r="E102" s="244">
        <v>151.75819999999999</v>
      </c>
      <c r="F102" s="245"/>
      <c r="G102" s="246">
        <f>ROUND(E102*F102,2)</f>
        <v>0</v>
      </c>
      <c r="H102" s="245"/>
      <c r="I102" s="246">
        <f>ROUND(E102*H102,2)</f>
        <v>0</v>
      </c>
      <c r="J102" s="245"/>
      <c r="K102" s="246">
        <f>ROUND(E102*J102,2)</f>
        <v>0</v>
      </c>
      <c r="L102" s="246">
        <v>21</v>
      </c>
      <c r="M102" s="246">
        <f>G102*(1+L102/100)</f>
        <v>0</v>
      </c>
      <c r="N102" s="244">
        <v>0</v>
      </c>
      <c r="O102" s="244">
        <f>ROUND(E102*N102,2)</f>
        <v>0</v>
      </c>
      <c r="P102" s="244">
        <v>0</v>
      </c>
      <c r="Q102" s="244">
        <f>ROUND(E102*P102,2)</f>
        <v>0</v>
      </c>
      <c r="R102" s="246"/>
      <c r="S102" s="246" t="s">
        <v>149</v>
      </c>
      <c r="T102" s="247" t="s">
        <v>149</v>
      </c>
      <c r="U102" s="231">
        <v>0</v>
      </c>
      <c r="V102" s="231">
        <f>ROUND(E102*U102,2)</f>
        <v>0</v>
      </c>
      <c r="W102" s="231"/>
      <c r="X102" s="231" t="s">
        <v>131</v>
      </c>
      <c r="Y102" s="231" t="s">
        <v>132</v>
      </c>
      <c r="Z102" s="210"/>
      <c r="AA102" s="210"/>
      <c r="AB102" s="210"/>
      <c r="AC102" s="210"/>
      <c r="AD102" s="210"/>
      <c r="AE102" s="210"/>
      <c r="AF102" s="210"/>
      <c r="AG102" s="210" t="s">
        <v>133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27"/>
      <c r="B103" s="228"/>
      <c r="C103" s="275" t="s">
        <v>388</v>
      </c>
      <c r="D103" s="270"/>
      <c r="E103" s="271">
        <v>151.75819999999999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0"/>
      <c r="AA103" s="210"/>
      <c r="AB103" s="210"/>
      <c r="AC103" s="210"/>
      <c r="AD103" s="210"/>
      <c r="AE103" s="210"/>
      <c r="AF103" s="210"/>
      <c r="AG103" s="210" t="s">
        <v>196</v>
      </c>
      <c r="AH103" s="210">
        <v>7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41">
        <v>39</v>
      </c>
      <c r="B104" s="242" t="s">
        <v>322</v>
      </c>
      <c r="C104" s="260" t="s">
        <v>323</v>
      </c>
      <c r="D104" s="243" t="s">
        <v>258</v>
      </c>
      <c r="E104" s="244">
        <v>262.04755999999998</v>
      </c>
      <c r="F104" s="245"/>
      <c r="G104" s="246">
        <f>ROUND(E104*F104,2)</f>
        <v>0</v>
      </c>
      <c r="H104" s="245"/>
      <c r="I104" s="246">
        <f>ROUND(E104*H104,2)</f>
        <v>0</v>
      </c>
      <c r="J104" s="245"/>
      <c r="K104" s="246">
        <f>ROUND(E104*J104,2)</f>
        <v>0</v>
      </c>
      <c r="L104" s="246">
        <v>21</v>
      </c>
      <c r="M104" s="246">
        <f>G104*(1+L104/100)</f>
        <v>0</v>
      </c>
      <c r="N104" s="244">
        <v>0</v>
      </c>
      <c r="O104" s="244">
        <f>ROUND(E104*N104,2)</f>
        <v>0</v>
      </c>
      <c r="P104" s="244">
        <v>0</v>
      </c>
      <c r="Q104" s="244">
        <f>ROUND(E104*P104,2)</f>
        <v>0</v>
      </c>
      <c r="R104" s="246"/>
      <c r="S104" s="246" t="s">
        <v>149</v>
      </c>
      <c r="T104" s="247" t="s">
        <v>149</v>
      </c>
      <c r="U104" s="231">
        <v>0</v>
      </c>
      <c r="V104" s="231">
        <f>ROUND(E104*U104,2)</f>
        <v>0</v>
      </c>
      <c r="W104" s="231"/>
      <c r="X104" s="231" t="s">
        <v>131</v>
      </c>
      <c r="Y104" s="231" t="s">
        <v>132</v>
      </c>
      <c r="Z104" s="210"/>
      <c r="AA104" s="210"/>
      <c r="AB104" s="210"/>
      <c r="AC104" s="210"/>
      <c r="AD104" s="210"/>
      <c r="AE104" s="210"/>
      <c r="AF104" s="210"/>
      <c r="AG104" s="210" t="s">
        <v>133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27"/>
      <c r="B105" s="228"/>
      <c r="C105" s="275" t="s">
        <v>389</v>
      </c>
      <c r="D105" s="270"/>
      <c r="E105" s="271">
        <v>190.38756000000001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0"/>
      <c r="AA105" s="210"/>
      <c r="AB105" s="210"/>
      <c r="AC105" s="210"/>
      <c r="AD105" s="210"/>
      <c r="AE105" s="210"/>
      <c r="AF105" s="210"/>
      <c r="AG105" s="210" t="s">
        <v>196</v>
      </c>
      <c r="AH105" s="210">
        <v>7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27"/>
      <c r="B106" s="228"/>
      <c r="C106" s="275" t="s">
        <v>390</v>
      </c>
      <c r="D106" s="270"/>
      <c r="E106" s="271">
        <v>69.66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31"/>
      <c r="Z106" s="210"/>
      <c r="AA106" s="210"/>
      <c r="AB106" s="210"/>
      <c r="AC106" s="210"/>
      <c r="AD106" s="210"/>
      <c r="AE106" s="210"/>
      <c r="AF106" s="210"/>
      <c r="AG106" s="210" t="s">
        <v>196</v>
      </c>
      <c r="AH106" s="210">
        <v>7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27"/>
      <c r="B107" s="228"/>
      <c r="C107" s="275" t="s">
        <v>391</v>
      </c>
      <c r="D107" s="270"/>
      <c r="E107" s="271">
        <v>2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31"/>
      <c r="Z107" s="210"/>
      <c r="AA107" s="210"/>
      <c r="AB107" s="210"/>
      <c r="AC107" s="210"/>
      <c r="AD107" s="210"/>
      <c r="AE107" s="210"/>
      <c r="AF107" s="210"/>
      <c r="AG107" s="210" t="s">
        <v>196</v>
      </c>
      <c r="AH107" s="210">
        <v>7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41">
        <v>40</v>
      </c>
      <c r="B108" s="242" t="s">
        <v>329</v>
      </c>
      <c r="C108" s="260" t="s">
        <v>330</v>
      </c>
      <c r="D108" s="243" t="s">
        <v>258</v>
      </c>
      <c r="E108" s="244">
        <v>455.27460000000002</v>
      </c>
      <c r="F108" s="245"/>
      <c r="G108" s="246">
        <f>ROUND(E108*F108,2)</f>
        <v>0</v>
      </c>
      <c r="H108" s="245"/>
      <c r="I108" s="246">
        <f>ROUND(E108*H108,2)</f>
        <v>0</v>
      </c>
      <c r="J108" s="245"/>
      <c r="K108" s="246">
        <f>ROUND(E108*J108,2)</f>
        <v>0</v>
      </c>
      <c r="L108" s="246">
        <v>21</v>
      </c>
      <c r="M108" s="246">
        <f>G108*(1+L108/100)</f>
        <v>0</v>
      </c>
      <c r="N108" s="244">
        <v>0</v>
      </c>
      <c r="O108" s="244">
        <f>ROUND(E108*N108,2)</f>
        <v>0</v>
      </c>
      <c r="P108" s="244">
        <v>0</v>
      </c>
      <c r="Q108" s="244">
        <f>ROUND(E108*P108,2)</f>
        <v>0</v>
      </c>
      <c r="R108" s="246"/>
      <c r="S108" s="246" t="s">
        <v>149</v>
      </c>
      <c r="T108" s="247" t="s">
        <v>149</v>
      </c>
      <c r="U108" s="231">
        <v>0</v>
      </c>
      <c r="V108" s="231">
        <f>ROUND(E108*U108,2)</f>
        <v>0</v>
      </c>
      <c r="W108" s="231"/>
      <c r="X108" s="231" t="s">
        <v>131</v>
      </c>
      <c r="Y108" s="231" t="s">
        <v>132</v>
      </c>
      <c r="Z108" s="210"/>
      <c r="AA108" s="210"/>
      <c r="AB108" s="210"/>
      <c r="AC108" s="210"/>
      <c r="AD108" s="210"/>
      <c r="AE108" s="210"/>
      <c r="AF108" s="210"/>
      <c r="AG108" s="210" t="s">
        <v>133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27"/>
      <c r="B109" s="228"/>
      <c r="C109" s="275" t="s">
        <v>392</v>
      </c>
      <c r="D109" s="270"/>
      <c r="E109" s="271">
        <v>455.27460000000002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31"/>
      <c r="Z109" s="210"/>
      <c r="AA109" s="210"/>
      <c r="AB109" s="210"/>
      <c r="AC109" s="210"/>
      <c r="AD109" s="210"/>
      <c r="AE109" s="210"/>
      <c r="AF109" s="210"/>
      <c r="AG109" s="210" t="s">
        <v>196</v>
      </c>
      <c r="AH109" s="210">
        <v>7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8">
        <v>41</v>
      </c>
      <c r="B110" s="249" t="s">
        <v>332</v>
      </c>
      <c r="C110" s="259" t="s">
        <v>333</v>
      </c>
      <c r="D110" s="250" t="s">
        <v>258</v>
      </c>
      <c r="E110" s="251">
        <v>869.08036000000004</v>
      </c>
      <c r="F110" s="252"/>
      <c r="G110" s="253">
        <f>ROUND(E110*F110,2)</f>
        <v>0</v>
      </c>
      <c r="H110" s="252"/>
      <c r="I110" s="253">
        <f>ROUND(E110*H110,2)</f>
        <v>0</v>
      </c>
      <c r="J110" s="252"/>
      <c r="K110" s="253">
        <f>ROUND(E110*J110,2)</f>
        <v>0</v>
      </c>
      <c r="L110" s="253">
        <v>21</v>
      </c>
      <c r="M110" s="253">
        <f>G110*(1+L110/100)</f>
        <v>0</v>
      </c>
      <c r="N110" s="251">
        <v>0</v>
      </c>
      <c r="O110" s="251">
        <f>ROUND(E110*N110,2)</f>
        <v>0</v>
      </c>
      <c r="P110" s="251">
        <v>0</v>
      </c>
      <c r="Q110" s="251">
        <f>ROUND(E110*P110,2)</f>
        <v>0</v>
      </c>
      <c r="R110" s="253"/>
      <c r="S110" s="253" t="s">
        <v>149</v>
      </c>
      <c r="T110" s="254" t="s">
        <v>149</v>
      </c>
      <c r="U110" s="231">
        <v>9.9000000000000005E-2</v>
      </c>
      <c r="V110" s="231">
        <f>ROUND(E110*U110,2)</f>
        <v>86.04</v>
      </c>
      <c r="W110" s="231"/>
      <c r="X110" s="231" t="s">
        <v>334</v>
      </c>
      <c r="Y110" s="231" t="s">
        <v>132</v>
      </c>
      <c r="Z110" s="210"/>
      <c r="AA110" s="210"/>
      <c r="AB110" s="210"/>
      <c r="AC110" s="210"/>
      <c r="AD110" s="210"/>
      <c r="AE110" s="210"/>
      <c r="AF110" s="210"/>
      <c r="AG110" s="210" t="s">
        <v>335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48">
        <v>42</v>
      </c>
      <c r="B111" s="249" t="s">
        <v>336</v>
      </c>
      <c r="C111" s="259" t="s">
        <v>337</v>
      </c>
      <c r="D111" s="250" t="s">
        <v>258</v>
      </c>
      <c r="E111" s="251">
        <v>869.08036000000004</v>
      </c>
      <c r="F111" s="252"/>
      <c r="G111" s="253">
        <f>ROUND(E111*F111,2)</f>
        <v>0</v>
      </c>
      <c r="H111" s="252"/>
      <c r="I111" s="253">
        <f>ROUND(E111*H111,2)</f>
        <v>0</v>
      </c>
      <c r="J111" s="252"/>
      <c r="K111" s="253">
        <f>ROUND(E111*J111,2)</f>
        <v>0</v>
      </c>
      <c r="L111" s="253">
        <v>21</v>
      </c>
      <c r="M111" s="253">
        <f>G111*(1+L111/100)</f>
        <v>0</v>
      </c>
      <c r="N111" s="251">
        <v>0</v>
      </c>
      <c r="O111" s="251">
        <f>ROUND(E111*N111,2)</f>
        <v>0</v>
      </c>
      <c r="P111" s="251">
        <v>0</v>
      </c>
      <c r="Q111" s="251">
        <f>ROUND(E111*P111,2)</f>
        <v>0</v>
      </c>
      <c r="R111" s="253"/>
      <c r="S111" s="253" t="s">
        <v>149</v>
      </c>
      <c r="T111" s="254" t="s">
        <v>149</v>
      </c>
      <c r="U111" s="231">
        <v>0.49</v>
      </c>
      <c r="V111" s="231">
        <f>ROUND(E111*U111,2)</f>
        <v>425.85</v>
      </c>
      <c r="W111" s="231"/>
      <c r="X111" s="231" t="s">
        <v>334</v>
      </c>
      <c r="Y111" s="231" t="s">
        <v>132</v>
      </c>
      <c r="Z111" s="210"/>
      <c r="AA111" s="210"/>
      <c r="AB111" s="210"/>
      <c r="AC111" s="210"/>
      <c r="AD111" s="210"/>
      <c r="AE111" s="210"/>
      <c r="AF111" s="210"/>
      <c r="AG111" s="210" t="s">
        <v>335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1">
        <v>43</v>
      </c>
      <c r="B112" s="242" t="s">
        <v>338</v>
      </c>
      <c r="C112" s="260" t="s">
        <v>339</v>
      </c>
      <c r="D112" s="243" t="s">
        <v>258</v>
      </c>
      <c r="E112" s="244">
        <v>12167.125040000001</v>
      </c>
      <c r="F112" s="245"/>
      <c r="G112" s="246">
        <f>ROUND(E112*F112,2)</f>
        <v>0</v>
      </c>
      <c r="H112" s="245"/>
      <c r="I112" s="246">
        <f>ROUND(E112*H112,2)</f>
        <v>0</v>
      </c>
      <c r="J112" s="245"/>
      <c r="K112" s="246">
        <f>ROUND(E112*J112,2)</f>
        <v>0</v>
      </c>
      <c r="L112" s="246">
        <v>21</v>
      </c>
      <c r="M112" s="246">
        <f>G112*(1+L112/100)</f>
        <v>0</v>
      </c>
      <c r="N112" s="244">
        <v>0</v>
      </c>
      <c r="O112" s="244">
        <f>ROUND(E112*N112,2)</f>
        <v>0</v>
      </c>
      <c r="P112" s="244">
        <v>0</v>
      </c>
      <c r="Q112" s="244">
        <f>ROUND(E112*P112,2)</f>
        <v>0</v>
      </c>
      <c r="R112" s="246"/>
      <c r="S112" s="246" t="s">
        <v>149</v>
      </c>
      <c r="T112" s="247" t="s">
        <v>149</v>
      </c>
      <c r="U112" s="231">
        <v>0</v>
      </c>
      <c r="V112" s="231">
        <f>ROUND(E112*U112,2)</f>
        <v>0</v>
      </c>
      <c r="W112" s="231"/>
      <c r="X112" s="231" t="s">
        <v>334</v>
      </c>
      <c r="Y112" s="231" t="s">
        <v>132</v>
      </c>
      <c r="Z112" s="210"/>
      <c r="AA112" s="210"/>
      <c r="AB112" s="210"/>
      <c r="AC112" s="210"/>
      <c r="AD112" s="210"/>
      <c r="AE112" s="210"/>
      <c r="AF112" s="210"/>
      <c r="AG112" s="210" t="s">
        <v>335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27"/>
      <c r="B113" s="228"/>
      <c r="C113" s="261" t="s">
        <v>340</v>
      </c>
      <c r="D113" s="255"/>
      <c r="E113" s="255"/>
      <c r="F113" s="255"/>
      <c r="G113" s="255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0"/>
      <c r="AA113" s="210"/>
      <c r="AB113" s="210"/>
      <c r="AC113" s="210"/>
      <c r="AD113" s="210"/>
      <c r="AE113" s="210"/>
      <c r="AF113" s="210"/>
      <c r="AG113" s="210" t="s">
        <v>140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41">
        <v>44</v>
      </c>
      <c r="B114" s="242" t="s">
        <v>341</v>
      </c>
      <c r="C114" s="260" t="s">
        <v>342</v>
      </c>
      <c r="D114" s="243" t="s">
        <v>258</v>
      </c>
      <c r="E114" s="244">
        <v>869.08036000000004</v>
      </c>
      <c r="F114" s="245"/>
      <c r="G114" s="246">
        <f>ROUND(E114*F114,2)</f>
        <v>0</v>
      </c>
      <c r="H114" s="245"/>
      <c r="I114" s="246">
        <f>ROUND(E114*H114,2)</f>
        <v>0</v>
      </c>
      <c r="J114" s="245"/>
      <c r="K114" s="246">
        <f>ROUND(E114*J114,2)</f>
        <v>0</v>
      </c>
      <c r="L114" s="246">
        <v>21</v>
      </c>
      <c r="M114" s="246">
        <f>G114*(1+L114/100)</f>
        <v>0</v>
      </c>
      <c r="N114" s="244">
        <v>0</v>
      </c>
      <c r="O114" s="244">
        <f>ROUND(E114*N114,2)</f>
        <v>0</v>
      </c>
      <c r="P114" s="244">
        <v>0</v>
      </c>
      <c r="Q114" s="244">
        <f>ROUND(E114*P114,2)</f>
        <v>0</v>
      </c>
      <c r="R114" s="246"/>
      <c r="S114" s="246" t="s">
        <v>149</v>
      </c>
      <c r="T114" s="247" t="s">
        <v>149</v>
      </c>
      <c r="U114" s="231">
        <v>0.01</v>
      </c>
      <c r="V114" s="231">
        <f>ROUND(E114*U114,2)</f>
        <v>8.69</v>
      </c>
      <c r="W114" s="231"/>
      <c r="X114" s="231" t="s">
        <v>334</v>
      </c>
      <c r="Y114" s="231" t="s">
        <v>132</v>
      </c>
      <c r="Z114" s="210"/>
      <c r="AA114" s="210"/>
      <c r="AB114" s="210"/>
      <c r="AC114" s="210"/>
      <c r="AD114" s="210"/>
      <c r="AE114" s="210"/>
      <c r="AF114" s="210"/>
      <c r="AG114" s="210" t="s">
        <v>335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3"/>
      <c r="B115" s="4"/>
      <c r="C115" s="263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AE115">
        <v>12</v>
      </c>
      <c r="AF115">
        <v>21</v>
      </c>
      <c r="AG115" t="s">
        <v>110</v>
      </c>
    </row>
    <row r="116" spans="1:60" x14ac:dyDescent="0.2">
      <c r="A116" s="213"/>
      <c r="B116" s="214" t="s">
        <v>31</v>
      </c>
      <c r="C116" s="264"/>
      <c r="D116" s="215"/>
      <c r="E116" s="216"/>
      <c r="F116" s="216"/>
      <c r="G116" s="240">
        <f>G8+G14+G34+G61+G89+G95+G97+G101</f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f>SUMIF(L7:L114,AE115,G7:G114)</f>
        <v>0</v>
      </c>
      <c r="AF116">
        <f>SUMIF(L7:L114,AF115,G7:G114)</f>
        <v>0</v>
      </c>
      <c r="AG116" t="s">
        <v>179</v>
      </c>
    </row>
    <row r="117" spans="1:60" x14ac:dyDescent="0.2">
      <c r="A117" s="3"/>
      <c r="B117" s="4"/>
      <c r="C117" s="263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60" x14ac:dyDescent="0.2">
      <c r="A118" s="3"/>
      <c r="B118" s="4"/>
      <c r="C118" s="263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60" x14ac:dyDescent="0.2">
      <c r="A119" s="217" t="s">
        <v>180</v>
      </c>
      <c r="B119" s="217"/>
      <c r="C119" s="265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60" x14ac:dyDescent="0.2">
      <c r="A120" s="218"/>
      <c r="B120" s="219"/>
      <c r="C120" s="266"/>
      <c r="D120" s="219"/>
      <c r="E120" s="219"/>
      <c r="F120" s="219"/>
      <c r="G120" s="220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AG120" t="s">
        <v>181</v>
      </c>
    </row>
    <row r="121" spans="1:60" x14ac:dyDescent="0.2">
      <c r="A121" s="221"/>
      <c r="B121" s="222"/>
      <c r="C121" s="267"/>
      <c r="D121" s="222"/>
      <c r="E121" s="222"/>
      <c r="F121" s="222"/>
      <c r="G121" s="22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60" x14ac:dyDescent="0.2">
      <c r="A122" s="221"/>
      <c r="B122" s="222"/>
      <c r="C122" s="267"/>
      <c r="D122" s="222"/>
      <c r="E122" s="222"/>
      <c r="F122" s="222"/>
      <c r="G122" s="22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60" x14ac:dyDescent="0.2">
      <c r="A123" s="221"/>
      <c r="B123" s="222"/>
      <c r="C123" s="267"/>
      <c r="D123" s="222"/>
      <c r="E123" s="222"/>
      <c r="F123" s="222"/>
      <c r="G123" s="22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2">
      <c r="A124" s="224"/>
      <c r="B124" s="225"/>
      <c r="C124" s="268"/>
      <c r="D124" s="225"/>
      <c r="E124" s="225"/>
      <c r="F124" s="225"/>
      <c r="G124" s="226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60" x14ac:dyDescent="0.2">
      <c r="A125" s="3"/>
      <c r="B125" s="4"/>
      <c r="C125" s="263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">
      <c r="C126" s="269"/>
      <c r="D126" s="10"/>
      <c r="AG126" t="s">
        <v>183</v>
      </c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FwqobpsH4CVBQV/gj4YMAEL7KTKgfUzrq+Ei1nixarNa+v5L+HTAAwoB6Na04F4Dlxcm6sav8I4X1rRY8VCgg==" saltValue="j7O/GPNDaALoQudvQmJGSg==" spinCount="100000" sheet="1" formatRows="0"/>
  <mergeCells count="15">
    <mergeCell ref="C80:G80"/>
    <mergeCell ref="C81:G81"/>
    <mergeCell ref="C82:G82"/>
    <mergeCell ref="C83:G83"/>
    <mergeCell ref="C113:G113"/>
    <mergeCell ref="A1:G1"/>
    <mergeCell ref="C2:G2"/>
    <mergeCell ref="C3:G3"/>
    <mergeCell ref="C4:G4"/>
    <mergeCell ref="A119:C119"/>
    <mergeCell ref="A120:G124"/>
    <mergeCell ref="C73:G73"/>
    <mergeCell ref="C74:G74"/>
    <mergeCell ref="C75:G75"/>
    <mergeCell ref="C76:G7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44038-73A7-4B31-81EC-B1B36DC2380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98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99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99</v>
      </c>
      <c r="AG3" t="s">
        <v>100</v>
      </c>
    </row>
    <row r="4" spans="1:60" ht="24.95" customHeight="1" x14ac:dyDescent="0.2">
      <c r="A4" s="200" t="s">
        <v>10</v>
      </c>
      <c r="B4" s="201" t="s">
        <v>67</v>
      </c>
      <c r="C4" s="202" t="s">
        <v>68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31</v>
      </c>
      <c r="H6" s="209" t="s">
        <v>32</v>
      </c>
      <c r="I6" s="209" t="s">
        <v>108</v>
      </c>
      <c r="J6" s="209" t="s">
        <v>33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  <c r="Y6" s="209" t="s">
        <v>123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124</v>
      </c>
      <c r="B8" s="235" t="s">
        <v>77</v>
      </c>
      <c r="C8" s="258" t="s">
        <v>78</v>
      </c>
      <c r="D8" s="236"/>
      <c r="E8" s="237"/>
      <c r="F8" s="238"/>
      <c r="G8" s="238">
        <f>SUMIF(AG9:AG18,"&lt;&gt;NOR",G9:G18)</f>
        <v>0</v>
      </c>
      <c r="H8" s="238"/>
      <c r="I8" s="238">
        <f>SUM(I9:I18)</f>
        <v>0</v>
      </c>
      <c r="J8" s="238"/>
      <c r="K8" s="238">
        <f>SUM(K9:K18)</f>
        <v>0</v>
      </c>
      <c r="L8" s="238"/>
      <c r="M8" s="238">
        <f>SUM(M9:M18)</f>
        <v>0</v>
      </c>
      <c r="N8" s="237"/>
      <c r="O8" s="237">
        <f>SUM(O9:O18)</f>
        <v>0</v>
      </c>
      <c r="P8" s="237"/>
      <c r="Q8" s="237">
        <f>SUM(Q9:Q18)</f>
        <v>0</v>
      </c>
      <c r="R8" s="238"/>
      <c r="S8" s="238"/>
      <c r="T8" s="239"/>
      <c r="U8" s="233"/>
      <c r="V8" s="233">
        <f>SUM(V9:V18)</f>
        <v>16.55</v>
      </c>
      <c r="W8" s="233"/>
      <c r="X8" s="233"/>
      <c r="Y8" s="233"/>
      <c r="AG8" t="s">
        <v>125</v>
      </c>
    </row>
    <row r="9" spans="1:60" outlineLevel="1" x14ac:dyDescent="0.2">
      <c r="A9" s="241">
        <v>1</v>
      </c>
      <c r="B9" s="242" t="s">
        <v>393</v>
      </c>
      <c r="C9" s="260" t="s">
        <v>394</v>
      </c>
      <c r="D9" s="243" t="s">
        <v>194</v>
      </c>
      <c r="E9" s="244">
        <v>3.0145499999999998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6"/>
      <c r="S9" s="246" t="s">
        <v>149</v>
      </c>
      <c r="T9" s="247" t="s">
        <v>149</v>
      </c>
      <c r="U9" s="231">
        <v>3.5329999999999999</v>
      </c>
      <c r="V9" s="231">
        <f>ROUND(E9*U9,2)</f>
        <v>10.65</v>
      </c>
      <c r="W9" s="231"/>
      <c r="X9" s="231" t="s">
        <v>131</v>
      </c>
      <c r="Y9" s="231" t="s">
        <v>132</v>
      </c>
      <c r="Z9" s="210"/>
      <c r="AA9" s="210"/>
      <c r="AB9" s="210"/>
      <c r="AC9" s="210"/>
      <c r="AD9" s="210"/>
      <c r="AE9" s="210"/>
      <c r="AF9" s="210"/>
      <c r="AG9" s="210" t="s">
        <v>133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5" t="s">
        <v>395</v>
      </c>
      <c r="D10" s="270"/>
      <c r="E10" s="271">
        <v>3.0145499999999998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0"/>
      <c r="AA10" s="210"/>
      <c r="AB10" s="210"/>
      <c r="AC10" s="210"/>
      <c r="AD10" s="210"/>
      <c r="AE10" s="210"/>
      <c r="AF10" s="210"/>
      <c r="AG10" s="210" t="s">
        <v>196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41">
        <v>2</v>
      </c>
      <c r="B11" s="242" t="s">
        <v>205</v>
      </c>
      <c r="C11" s="260" t="s">
        <v>206</v>
      </c>
      <c r="D11" s="243" t="s">
        <v>194</v>
      </c>
      <c r="E11" s="244">
        <v>3.0145499999999998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6"/>
      <c r="S11" s="246" t="s">
        <v>149</v>
      </c>
      <c r="T11" s="247" t="s">
        <v>149</v>
      </c>
      <c r="U11" s="231">
        <v>0.01</v>
      </c>
      <c r="V11" s="231">
        <f>ROUND(E11*U11,2)</f>
        <v>0.03</v>
      </c>
      <c r="W11" s="231"/>
      <c r="X11" s="231" t="s">
        <v>131</v>
      </c>
      <c r="Y11" s="231" t="s">
        <v>132</v>
      </c>
      <c r="Z11" s="210"/>
      <c r="AA11" s="210"/>
      <c r="AB11" s="210"/>
      <c r="AC11" s="210"/>
      <c r="AD11" s="210"/>
      <c r="AE11" s="210"/>
      <c r="AF11" s="210"/>
      <c r="AG11" s="210" t="s">
        <v>133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75" t="s">
        <v>396</v>
      </c>
      <c r="D12" s="270"/>
      <c r="E12" s="271">
        <v>3.0145499999999998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196</v>
      </c>
      <c r="AH12" s="210">
        <v>5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3</v>
      </c>
      <c r="B13" s="242" t="s">
        <v>397</v>
      </c>
      <c r="C13" s="260" t="s">
        <v>398</v>
      </c>
      <c r="D13" s="243" t="s">
        <v>194</v>
      </c>
      <c r="E13" s="244">
        <v>3.0145499999999998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6"/>
      <c r="S13" s="246" t="s">
        <v>149</v>
      </c>
      <c r="T13" s="247" t="s">
        <v>149</v>
      </c>
      <c r="U13" s="231">
        <v>1.9379999999999999</v>
      </c>
      <c r="V13" s="231">
        <f>ROUND(E13*U13,2)</f>
        <v>5.84</v>
      </c>
      <c r="W13" s="231"/>
      <c r="X13" s="231" t="s">
        <v>131</v>
      </c>
      <c r="Y13" s="231" t="s">
        <v>132</v>
      </c>
      <c r="Z13" s="210"/>
      <c r="AA13" s="210"/>
      <c r="AB13" s="210"/>
      <c r="AC13" s="210"/>
      <c r="AD13" s="210"/>
      <c r="AE13" s="210"/>
      <c r="AF13" s="210"/>
      <c r="AG13" s="210" t="s">
        <v>133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75" t="s">
        <v>396</v>
      </c>
      <c r="D14" s="270"/>
      <c r="E14" s="271">
        <v>3.0145499999999998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0"/>
      <c r="AA14" s="210"/>
      <c r="AB14" s="210"/>
      <c r="AC14" s="210"/>
      <c r="AD14" s="210"/>
      <c r="AE14" s="210"/>
      <c r="AF14" s="210"/>
      <c r="AG14" s="210" t="s">
        <v>196</v>
      </c>
      <c r="AH14" s="210">
        <v>5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4</v>
      </c>
      <c r="B15" s="242" t="s">
        <v>209</v>
      </c>
      <c r="C15" s="260" t="s">
        <v>210</v>
      </c>
      <c r="D15" s="243" t="s">
        <v>194</v>
      </c>
      <c r="E15" s="244">
        <v>3.0145499999999998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149</v>
      </c>
      <c r="T15" s="247" t="s">
        <v>149</v>
      </c>
      <c r="U15" s="231">
        <v>8.9999999999999993E-3</v>
      </c>
      <c r="V15" s="231">
        <f>ROUND(E15*U15,2)</f>
        <v>0.03</v>
      </c>
      <c r="W15" s="231"/>
      <c r="X15" s="231" t="s">
        <v>131</v>
      </c>
      <c r="Y15" s="231" t="s">
        <v>132</v>
      </c>
      <c r="Z15" s="210"/>
      <c r="AA15" s="210"/>
      <c r="AB15" s="210"/>
      <c r="AC15" s="210"/>
      <c r="AD15" s="210"/>
      <c r="AE15" s="210"/>
      <c r="AF15" s="210"/>
      <c r="AG15" s="210" t="s">
        <v>133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75" t="s">
        <v>399</v>
      </c>
      <c r="D16" s="270"/>
      <c r="E16" s="271">
        <v>3.0145499999999998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0"/>
      <c r="AA16" s="210"/>
      <c r="AB16" s="210"/>
      <c r="AC16" s="210"/>
      <c r="AD16" s="210"/>
      <c r="AE16" s="210"/>
      <c r="AF16" s="210"/>
      <c r="AG16" s="210" t="s">
        <v>196</v>
      </c>
      <c r="AH16" s="210">
        <v>5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41">
        <v>5</v>
      </c>
      <c r="B17" s="242" t="s">
        <v>218</v>
      </c>
      <c r="C17" s="260" t="s">
        <v>219</v>
      </c>
      <c r="D17" s="243" t="s">
        <v>194</v>
      </c>
      <c r="E17" s="244">
        <v>3.0145499999999998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6"/>
      <c r="S17" s="246" t="s">
        <v>149</v>
      </c>
      <c r="T17" s="247" t="s">
        <v>149</v>
      </c>
      <c r="U17" s="231">
        <v>0</v>
      </c>
      <c r="V17" s="231">
        <f>ROUND(E17*U17,2)</f>
        <v>0</v>
      </c>
      <c r="W17" s="231"/>
      <c r="X17" s="231" t="s">
        <v>131</v>
      </c>
      <c r="Y17" s="231" t="s">
        <v>132</v>
      </c>
      <c r="Z17" s="210"/>
      <c r="AA17" s="210"/>
      <c r="AB17" s="210"/>
      <c r="AC17" s="210"/>
      <c r="AD17" s="210"/>
      <c r="AE17" s="210"/>
      <c r="AF17" s="210"/>
      <c r="AG17" s="210" t="s">
        <v>133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75" t="s">
        <v>399</v>
      </c>
      <c r="D18" s="270"/>
      <c r="E18" s="271">
        <v>3.0145499999999998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196</v>
      </c>
      <c r="AH18" s="210">
        <v>5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">
      <c r="A19" s="234" t="s">
        <v>124</v>
      </c>
      <c r="B19" s="235" t="s">
        <v>81</v>
      </c>
      <c r="C19" s="258" t="s">
        <v>82</v>
      </c>
      <c r="D19" s="236"/>
      <c r="E19" s="237"/>
      <c r="F19" s="238"/>
      <c r="G19" s="238">
        <f>SUMIF(AG20:AG24,"&lt;&gt;NOR",G20:G24)</f>
        <v>0</v>
      </c>
      <c r="H19" s="238"/>
      <c r="I19" s="238">
        <f>SUM(I20:I24)</f>
        <v>0</v>
      </c>
      <c r="J19" s="238"/>
      <c r="K19" s="238">
        <f>SUM(K20:K24)</f>
        <v>0</v>
      </c>
      <c r="L19" s="238"/>
      <c r="M19" s="238">
        <f>SUM(M20:M24)</f>
        <v>0</v>
      </c>
      <c r="N19" s="237"/>
      <c r="O19" s="237">
        <f>SUM(O20:O24)</f>
        <v>8.51</v>
      </c>
      <c r="P19" s="237"/>
      <c r="Q19" s="237">
        <f>SUM(Q20:Q24)</f>
        <v>0</v>
      </c>
      <c r="R19" s="238"/>
      <c r="S19" s="238"/>
      <c r="T19" s="239"/>
      <c r="U19" s="233"/>
      <c r="V19" s="233">
        <f>SUM(V20:V24)</f>
        <v>8.68</v>
      </c>
      <c r="W19" s="233"/>
      <c r="X19" s="233"/>
      <c r="Y19" s="233"/>
      <c r="AG19" t="s">
        <v>125</v>
      </c>
    </row>
    <row r="20" spans="1:60" outlineLevel="1" x14ac:dyDescent="0.2">
      <c r="A20" s="248">
        <v>6</v>
      </c>
      <c r="B20" s="249" t="s">
        <v>400</v>
      </c>
      <c r="C20" s="259" t="s">
        <v>401</v>
      </c>
      <c r="D20" s="250" t="s">
        <v>186</v>
      </c>
      <c r="E20" s="251">
        <v>31.93</v>
      </c>
      <c r="F20" s="252"/>
      <c r="G20" s="253">
        <f>ROUND(E20*F20,2)</f>
        <v>0</v>
      </c>
      <c r="H20" s="252"/>
      <c r="I20" s="253">
        <f>ROUND(E20*H20,2)</f>
        <v>0</v>
      </c>
      <c r="J20" s="252"/>
      <c r="K20" s="253">
        <f>ROUND(E20*J20,2)</f>
        <v>0</v>
      </c>
      <c r="L20" s="253">
        <v>21</v>
      </c>
      <c r="M20" s="253">
        <f>G20*(1+L20/100)</f>
        <v>0</v>
      </c>
      <c r="N20" s="251">
        <v>0</v>
      </c>
      <c r="O20" s="251">
        <f>ROUND(E20*N20,2)</f>
        <v>0</v>
      </c>
      <c r="P20" s="251">
        <v>0</v>
      </c>
      <c r="Q20" s="251">
        <f>ROUND(E20*P20,2)</f>
        <v>0</v>
      </c>
      <c r="R20" s="253"/>
      <c r="S20" s="253" t="s">
        <v>149</v>
      </c>
      <c r="T20" s="254" t="s">
        <v>149</v>
      </c>
      <c r="U20" s="231">
        <v>0.246</v>
      </c>
      <c r="V20" s="231">
        <f>ROUND(E20*U20,2)</f>
        <v>7.85</v>
      </c>
      <c r="W20" s="231"/>
      <c r="X20" s="231" t="s">
        <v>131</v>
      </c>
      <c r="Y20" s="231" t="s">
        <v>132</v>
      </c>
      <c r="Z20" s="210"/>
      <c r="AA20" s="210"/>
      <c r="AB20" s="210"/>
      <c r="AC20" s="210"/>
      <c r="AD20" s="210"/>
      <c r="AE20" s="210"/>
      <c r="AF20" s="210"/>
      <c r="AG20" s="210" t="s">
        <v>133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8">
        <v>7</v>
      </c>
      <c r="B21" s="249" t="s">
        <v>402</v>
      </c>
      <c r="C21" s="259" t="s">
        <v>403</v>
      </c>
      <c r="D21" s="250" t="s">
        <v>186</v>
      </c>
      <c r="E21" s="251">
        <v>31.93</v>
      </c>
      <c r="F21" s="252"/>
      <c r="G21" s="253">
        <f>ROUND(E21*F21,2)</f>
        <v>0</v>
      </c>
      <c r="H21" s="252"/>
      <c r="I21" s="253">
        <f>ROUND(E21*H21,2)</f>
        <v>0</v>
      </c>
      <c r="J21" s="252"/>
      <c r="K21" s="253">
        <f>ROUND(E21*J21,2)</f>
        <v>0</v>
      </c>
      <c r="L21" s="253">
        <v>21</v>
      </c>
      <c r="M21" s="253">
        <f>G21*(1+L21/100)</f>
        <v>0</v>
      </c>
      <c r="N21" s="251">
        <v>0.17199999999999999</v>
      </c>
      <c r="O21" s="251">
        <f>ROUND(E21*N21,2)</f>
        <v>5.49</v>
      </c>
      <c r="P21" s="251">
        <v>0</v>
      </c>
      <c r="Q21" s="251">
        <f>ROUND(E21*P21,2)</f>
        <v>0</v>
      </c>
      <c r="R21" s="253"/>
      <c r="S21" s="253" t="s">
        <v>129</v>
      </c>
      <c r="T21" s="254" t="s">
        <v>130</v>
      </c>
      <c r="U21" s="231">
        <v>2.5999999999999999E-2</v>
      </c>
      <c r="V21" s="231">
        <f>ROUND(E21*U21,2)</f>
        <v>0.83</v>
      </c>
      <c r="W21" s="231"/>
      <c r="X21" s="231" t="s">
        <v>131</v>
      </c>
      <c r="Y21" s="231" t="s">
        <v>132</v>
      </c>
      <c r="Z21" s="210"/>
      <c r="AA21" s="210"/>
      <c r="AB21" s="210"/>
      <c r="AC21" s="210"/>
      <c r="AD21" s="210"/>
      <c r="AE21" s="210"/>
      <c r="AF21" s="210"/>
      <c r="AG21" s="210" t="s">
        <v>133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41">
        <v>8</v>
      </c>
      <c r="B22" s="242" t="s">
        <v>404</v>
      </c>
      <c r="C22" s="260" t="s">
        <v>405</v>
      </c>
      <c r="D22" s="243" t="s">
        <v>186</v>
      </c>
      <c r="E22" s="244">
        <v>33.526499999999999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0.09</v>
      </c>
      <c r="O22" s="244">
        <f>ROUND(E22*N22,2)</f>
        <v>3.02</v>
      </c>
      <c r="P22" s="244">
        <v>0</v>
      </c>
      <c r="Q22" s="244">
        <f>ROUND(E22*P22,2)</f>
        <v>0</v>
      </c>
      <c r="R22" s="246"/>
      <c r="S22" s="246" t="s">
        <v>129</v>
      </c>
      <c r="T22" s="247" t="s">
        <v>130</v>
      </c>
      <c r="U22" s="231">
        <v>0</v>
      </c>
      <c r="V22" s="231">
        <f>ROUND(E22*U22,2)</f>
        <v>0</v>
      </c>
      <c r="W22" s="231"/>
      <c r="X22" s="231" t="s">
        <v>248</v>
      </c>
      <c r="Y22" s="231" t="s">
        <v>132</v>
      </c>
      <c r="Z22" s="210"/>
      <c r="AA22" s="210"/>
      <c r="AB22" s="210"/>
      <c r="AC22" s="210"/>
      <c r="AD22" s="210"/>
      <c r="AE22" s="210"/>
      <c r="AF22" s="210"/>
      <c r="AG22" s="210" t="s">
        <v>249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75" t="s">
        <v>406</v>
      </c>
      <c r="D23" s="270"/>
      <c r="E23" s="271">
        <v>31.93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0"/>
      <c r="AA23" s="210"/>
      <c r="AB23" s="210"/>
      <c r="AC23" s="210"/>
      <c r="AD23" s="210"/>
      <c r="AE23" s="210"/>
      <c r="AF23" s="210"/>
      <c r="AG23" s="210" t="s">
        <v>196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76" t="s">
        <v>292</v>
      </c>
      <c r="D24" s="272"/>
      <c r="E24" s="273">
        <v>1.5965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196</v>
      </c>
      <c r="AH24" s="210">
        <v>4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234" t="s">
        <v>124</v>
      </c>
      <c r="B25" s="235" t="s">
        <v>87</v>
      </c>
      <c r="C25" s="258" t="s">
        <v>88</v>
      </c>
      <c r="D25" s="236"/>
      <c r="E25" s="237"/>
      <c r="F25" s="238"/>
      <c r="G25" s="238">
        <f>SUMIF(AG26:AG26,"&lt;&gt;NOR",G26:G26)</f>
        <v>0</v>
      </c>
      <c r="H25" s="238"/>
      <c r="I25" s="238">
        <f>SUM(I26:I26)</f>
        <v>0</v>
      </c>
      <c r="J25" s="238"/>
      <c r="K25" s="238">
        <f>SUM(K26:K26)</f>
        <v>0</v>
      </c>
      <c r="L25" s="238"/>
      <c r="M25" s="238">
        <f>SUM(M26:M26)</f>
        <v>0</v>
      </c>
      <c r="N25" s="237"/>
      <c r="O25" s="237">
        <f>SUM(O26:O26)</f>
        <v>0</v>
      </c>
      <c r="P25" s="237"/>
      <c r="Q25" s="237">
        <f>SUM(Q26:Q26)</f>
        <v>0</v>
      </c>
      <c r="R25" s="238"/>
      <c r="S25" s="238"/>
      <c r="T25" s="239"/>
      <c r="U25" s="233"/>
      <c r="V25" s="233">
        <f>SUM(V26:V26)</f>
        <v>3.32</v>
      </c>
      <c r="W25" s="233"/>
      <c r="X25" s="233"/>
      <c r="Y25" s="233"/>
      <c r="AG25" t="s">
        <v>125</v>
      </c>
    </row>
    <row r="26" spans="1:60" outlineLevel="1" x14ac:dyDescent="0.2">
      <c r="A26" s="241">
        <v>9</v>
      </c>
      <c r="B26" s="242" t="s">
        <v>309</v>
      </c>
      <c r="C26" s="260" t="s">
        <v>310</v>
      </c>
      <c r="D26" s="243" t="s">
        <v>258</v>
      </c>
      <c r="E26" s="244">
        <v>8.5093499999999995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149</v>
      </c>
      <c r="T26" s="247" t="s">
        <v>149</v>
      </c>
      <c r="U26" s="231">
        <v>0.39</v>
      </c>
      <c r="V26" s="231">
        <f>ROUND(E26*U26,2)</f>
        <v>3.32</v>
      </c>
      <c r="W26" s="231"/>
      <c r="X26" s="231" t="s">
        <v>311</v>
      </c>
      <c r="Y26" s="231" t="s">
        <v>132</v>
      </c>
      <c r="Z26" s="210"/>
      <c r="AA26" s="210"/>
      <c r="AB26" s="210"/>
      <c r="AC26" s="210"/>
      <c r="AD26" s="210"/>
      <c r="AE26" s="210"/>
      <c r="AF26" s="210"/>
      <c r="AG26" s="210" t="s">
        <v>312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">
      <c r="A27" s="3"/>
      <c r="B27" s="4"/>
      <c r="C27" s="263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v>12</v>
      </c>
      <c r="AF27">
        <v>21</v>
      </c>
      <c r="AG27" t="s">
        <v>110</v>
      </c>
    </row>
    <row r="28" spans="1:60" x14ac:dyDescent="0.2">
      <c r="A28" s="213"/>
      <c r="B28" s="214" t="s">
        <v>31</v>
      </c>
      <c r="C28" s="264"/>
      <c r="D28" s="215"/>
      <c r="E28" s="216"/>
      <c r="F28" s="216"/>
      <c r="G28" s="240">
        <f>G8+G19+G25</f>
        <v>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E28">
        <f>SUMIF(L7:L26,AE27,G7:G26)</f>
        <v>0</v>
      </c>
      <c r="AF28">
        <f>SUMIF(L7:L26,AF27,G7:G26)</f>
        <v>0</v>
      </c>
      <c r="AG28" t="s">
        <v>179</v>
      </c>
    </row>
    <row r="29" spans="1:60" x14ac:dyDescent="0.2">
      <c r="A29" s="3"/>
      <c r="B29" s="4"/>
      <c r="C29" s="263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3"/>
      <c r="B30" s="4"/>
      <c r="C30" s="263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217" t="s">
        <v>180</v>
      </c>
      <c r="B31" s="217"/>
      <c r="C31" s="265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218"/>
      <c r="B32" s="219"/>
      <c r="C32" s="266"/>
      <c r="D32" s="219"/>
      <c r="E32" s="219"/>
      <c r="F32" s="219"/>
      <c r="G32" s="220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G32" t="s">
        <v>181</v>
      </c>
    </row>
    <row r="33" spans="1:33" x14ac:dyDescent="0.2">
      <c r="A33" s="221"/>
      <c r="B33" s="222"/>
      <c r="C33" s="267"/>
      <c r="D33" s="222"/>
      <c r="E33" s="222"/>
      <c r="F33" s="222"/>
      <c r="G33" s="22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221"/>
      <c r="B34" s="222"/>
      <c r="C34" s="267"/>
      <c r="D34" s="222"/>
      <c r="E34" s="222"/>
      <c r="F34" s="222"/>
      <c r="G34" s="22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">
      <c r="A35" s="221"/>
      <c r="B35" s="222"/>
      <c r="C35" s="267"/>
      <c r="D35" s="222"/>
      <c r="E35" s="222"/>
      <c r="F35" s="222"/>
      <c r="G35" s="2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24"/>
      <c r="B36" s="225"/>
      <c r="C36" s="268"/>
      <c r="D36" s="225"/>
      <c r="E36" s="225"/>
      <c r="F36" s="225"/>
      <c r="G36" s="226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3"/>
      <c r="B37" s="4"/>
      <c r="C37" s="263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C38" s="269"/>
      <c r="D38" s="10"/>
      <c r="AG38" t="s">
        <v>183</v>
      </c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fO8qw+0JW7SJ4IXMYVXEPpl8QzE7APQJbaINsVUYjRYLEZpk0fCkBLXgW33ijKXe83p+H7NeRCZ2VkVP75Wiw==" saltValue="lMjBsKYtoCumw+M0bxPzIw==" spinCount="100000" sheet="1" formatRows="0"/>
  <mergeCells count="6">
    <mergeCell ref="A1:G1"/>
    <mergeCell ref="C2:G2"/>
    <mergeCell ref="C3:G3"/>
    <mergeCell ref="C4:G4"/>
    <mergeCell ref="A31:C31"/>
    <mergeCell ref="A32:G3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9B9F9-97B0-452A-92C2-FFB1ED230A5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98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99</v>
      </c>
    </row>
    <row r="3" spans="1:60" ht="24.95" customHeight="1" x14ac:dyDescent="0.2">
      <c r="A3" s="196" t="s">
        <v>9</v>
      </c>
      <c r="B3" s="48" t="s">
        <v>69</v>
      </c>
      <c r="C3" s="199" t="s">
        <v>70</v>
      </c>
      <c r="D3" s="197"/>
      <c r="E3" s="197"/>
      <c r="F3" s="197"/>
      <c r="G3" s="198"/>
      <c r="AC3" s="174" t="s">
        <v>99</v>
      </c>
      <c r="AG3" t="s">
        <v>100</v>
      </c>
    </row>
    <row r="4" spans="1:60" ht="24.95" customHeight="1" x14ac:dyDescent="0.2">
      <c r="A4" s="200" t="s">
        <v>10</v>
      </c>
      <c r="B4" s="201" t="s">
        <v>60</v>
      </c>
      <c r="C4" s="202" t="s">
        <v>70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31</v>
      </c>
      <c r="H6" s="209" t="s">
        <v>32</v>
      </c>
      <c r="I6" s="209" t="s">
        <v>108</v>
      </c>
      <c r="J6" s="209" t="s">
        <v>33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  <c r="Y6" s="209" t="s">
        <v>123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124</v>
      </c>
      <c r="B8" s="235" t="s">
        <v>79</v>
      </c>
      <c r="C8" s="258" t="s">
        <v>80</v>
      </c>
      <c r="D8" s="236"/>
      <c r="E8" s="237"/>
      <c r="F8" s="238"/>
      <c r="G8" s="238">
        <f>SUMIF(AG9:AG9,"&lt;&gt;NOR",G9:G9)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37"/>
      <c r="O8" s="237">
        <f>SUM(O9:O9)</f>
        <v>0</v>
      </c>
      <c r="P8" s="237"/>
      <c r="Q8" s="237">
        <f>SUM(Q9:Q9)</f>
        <v>0</v>
      </c>
      <c r="R8" s="238"/>
      <c r="S8" s="238"/>
      <c r="T8" s="239"/>
      <c r="U8" s="233"/>
      <c r="V8" s="233">
        <f>SUM(V9:V9)</f>
        <v>0</v>
      </c>
      <c r="W8" s="233"/>
      <c r="X8" s="233"/>
      <c r="Y8" s="233"/>
      <c r="AG8" t="s">
        <v>125</v>
      </c>
    </row>
    <row r="9" spans="1:60" outlineLevel="1" x14ac:dyDescent="0.2">
      <c r="A9" s="241">
        <v>1</v>
      </c>
      <c r="B9" s="242" t="s">
        <v>407</v>
      </c>
      <c r="C9" s="260" t="s">
        <v>408</v>
      </c>
      <c r="D9" s="243" t="s">
        <v>128</v>
      </c>
      <c r="E9" s="244">
        <v>1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6"/>
      <c r="S9" s="246" t="s">
        <v>129</v>
      </c>
      <c r="T9" s="247" t="s">
        <v>130</v>
      </c>
      <c r="U9" s="231">
        <v>0</v>
      </c>
      <c r="V9" s="231">
        <f>ROUND(E9*U9,2)</f>
        <v>0</v>
      </c>
      <c r="W9" s="231"/>
      <c r="X9" s="231" t="s">
        <v>131</v>
      </c>
      <c r="Y9" s="231" t="s">
        <v>132</v>
      </c>
      <c r="Z9" s="210"/>
      <c r="AA9" s="210"/>
      <c r="AB9" s="210"/>
      <c r="AC9" s="210"/>
      <c r="AD9" s="210"/>
      <c r="AE9" s="210"/>
      <c r="AF9" s="210"/>
      <c r="AG9" s="210" t="s">
        <v>133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3"/>
      <c r="B10" s="4"/>
      <c r="C10" s="263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110</v>
      </c>
    </row>
    <row r="11" spans="1:60" x14ac:dyDescent="0.2">
      <c r="A11" s="213"/>
      <c r="B11" s="214" t="s">
        <v>31</v>
      </c>
      <c r="C11" s="264"/>
      <c r="D11" s="215"/>
      <c r="E11" s="216"/>
      <c r="F11" s="216"/>
      <c r="G11" s="240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179</v>
      </c>
    </row>
    <row r="12" spans="1:60" x14ac:dyDescent="0.2">
      <c r="A12" s="3"/>
      <c r="B12" s="4"/>
      <c r="C12" s="263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26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217" t="s">
        <v>180</v>
      </c>
      <c r="B14" s="217"/>
      <c r="C14" s="26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218"/>
      <c r="B15" s="219"/>
      <c r="C15" s="266"/>
      <c r="D15" s="219"/>
      <c r="E15" s="219"/>
      <c r="F15" s="219"/>
      <c r="G15" s="22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181</v>
      </c>
    </row>
    <row r="16" spans="1:60" x14ac:dyDescent="0.2">
      <c r="A16" s="221"/>
      <c r="B16" s="222"/>
      <c r="C16" s="267"/>
      <c r="D16" s="222"/>
      <c r="E16" s="222"/>
      <c r="F16" s="222"/>
      <c r="G16" s="22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21"/>
      <c r="B17" s="222"/>
      <c r="C17" s="267"/>
      <c r="D17" s="222"/>
      <c r="E17" s="222"/>
      <c r="F17" s="222"/>
      <c r="G17" s="22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21"/>
      <c r="B18" s="222"/>
      <c r="C18" s="267"/>
      <c r="D18" s="222"/>
      <c r="E18" s="222"/>
      <c r="F18" s="222"/>
      <c r="G18" s="22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24"/>
      <c r="B19" s="225"/>
      <c r="C19" s="268"/>
      <c r="D19" s="225"/>
      <c r="E19" s="225"/>
      <c r="F19" s="225"/>
      <c r="G19" s="22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26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269"/>
      <c r="D21" s="10"/>
      <c r="AG21" t="s">
        <v>183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6vaTFCMgMzK7yoIClc7ahGfFLgFQKuiwzezMRR1os83isKVOMpscUrRZjRtb46Sp9B7tWkirkF1eDAUqFWbgA==" saltValue="SeoPLlPJ4nu9hZSit/aszg==" spinCount="100000" sheet="1" formatRows="0"/>
  <mergeCells count="6">
    <mergeCell ref="A1:G1"/>
    <mergeCell ref="C2:G2"/>
    <mergeCell ref="C3:G3"/>
    <mergeCell ref="C4:G4"/>
    <mergeCell ref="A14:C14"/>
    <mergeCell ref="A15:G19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56</vt:i4>
      </vt:variant>
    </vt:vector>
  </HeadingPairs>
  <TitlesOfParts>
    <vt:vector size="64" baseType="lpstr">
      <vt:lpstr>Pokyny pro vyplnění</vt:lpstr>
      <vt:lpstr>Stavba</vt:lpstr>
      <vt:lpstr>VzorPolozky</vt:lpstr>
      <vt:lpstr>SO.000 1 Pol</vt:lpstr>
      <vt:lpstr>SO.101 1 Pol</vt:lpstr>
      <vt:lpstr>SO.101 2 Pol</vt:lpstr>
      <vt:lpstr>SO.101 3 Pol</vt:lpstr>
      <vt:lpstr>SO.800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'SO.000 1 Pol'!Názvy_tisku</vt:lpstr>
      <vt:lpstr>'SO.101 1 Pol'!Názvy_tisku</vt:lpstr>
      <vt:lpstr>'SO.101 2 Pol'!Názvy_tisku</vt:lpstr>
      <vt:lpstr>'SO.101 3 Pol'!Názvy_tisku</vt:lpstr>
      <vt:lpstr>'SO.800 1 Pol'!Názvy_tisku</vt:lpstr>
      <vt:lpstr>oadresa</vt:lpstr>
      <vt:lpstr>Stavba!Objednatel</vt:lpstr>
      <vt:lpstr>Stavba!Objekt</vt:lpstr>
      <vt:lpstr>'SO.000 1 Pol'!Oblast_tisku</vt:lpstr>
      <vt:lpstr>'SO.101 1 Pol'!Oblast_tisku</vt:lpstr>
      <vt:lpstr>'SO.101 2 Pol'!Oblast_tisku</vt:lpstr>
      <vt:lpstr>'SO.101 3 Pol'!Oblast_tisku</vt:lpstr>
      <vt:lpstr>'SO.800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2024-05-09T17:13:31Z</dcterms:modified>
</cp:coreProperties>
</file>